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al\Desktop\Referral Rock\Marketing\"/>
    </mc:Choice>
  </mc:AlternateContent>
  <xr:revisionPtr revIDLastSave="0" documentId="13_ncr:1_{6FD92451-3B40-4401-9F96-D912CA03FD19}" xr6:coauthVersionLast="28" xr6:coauthVersionMax="28" xr10:uidLastSave="{00000000-0000-0000-0000-000000000000}"/>
  <bookViews>
    <workbookView xWindow="0" yWindow="0" windowWidth="28800" windowHeight="12876" activeTab="1" xr2:uid="{A26DA2A6-A290-44BA-A10B-D822929143A9}"/>
  </bookViews>
  <sheets>
    <sheet name="Single Step" sheetId="2" r:id="rId1"/>
    <sheet name="Multi-Step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9" i="2" s="1"/>
  <c r="C31" i="2" s="1"/>
  <c r="B25" i="2"/>
  <c r="B30" i="1"/>
  <c r="C32" i="2" l="1"/>
  <c r="C39" i="2" s="1"/>
  <c r="C40" i="2" s="1"/>
  <c r="C33" i="1"/>
  <c r="D28" i="2" l="1"/>
  <c r="C36" i="2"/>
  <c r="C37" i="2"/>
  <c r="C33" i="2"/>
  <c r="C34" i="2" s="1"/>
  <c r="C34" i="1"/>
  <c r="C36" i="1" l="1"/>
  <c r="D29" i="2" l="1"/>
  <c r="D31" i="2" s="1"/>
  <c r="D32" i="2" s="1"/>
  <c r="D39" i="2" s="1"/>
  <c r="C37" i="1"/>
  <c r="D36" i="2" l="1"/>
  <c r="D40" i="2"/>
  <c r="D37" i="2"/>
  <c r="D33" i="2"/>
  <c r="E28" i="2"/>
  <c r="D34" i="2"/>
  <c r="C38" i="1"/>
  <c r="E29" i="2" l="1"/>
  <c r="E31" i="2" s="1"/>
  <c r="E32" i="2" s="1"/>
  <c r="E39" i="2" s="1"/>
  <c r="D33" i="1"/>
  <c r="D34" i="1" s="1"/>
  <c r="C40" i="1"/>
  <c r="C39" i="1"/>
  <c r="C43" i="1"/>
  <c r="C45" i="1"/>
  <c r="C42" i="1"/>
  <c r="E40" i="2" l="1"/>
  <c r="E37" i="2"/>
  <c r="E36" i="2"/>
  <c r="E33" i="2"/>
  <c r="F28" i="2"/>
  <c r="E34" i="2"/>
  <c r="C46" i="1"/>
  <c r="D36" i="1"/>
  <c r="D37" i="1" s="1"/>
  <c r="F29" i="2" l="1"/>
  <c r="F31" i="2" s="1"/>
  <c r="F32" i="2" s="1"/>
  <c r="F39" i="2" s="1"/>
  <c r="D38" i="1"/>
  <c r="E33" i="1" s="1"/>
  <c r="F40" i="2" l="1"/>
  <c r="F37" i="2"/>
  <c r="F36" i="2"/>
  <c r="G28" i="2"/>
  <c r="F33" i="2"/>
  <c r="F34" i="2"/>
  <c r="E34" i="1"/>
  <c r="D40" i="1"/>
  <c r="D39" i="1"/>
  <c r="D45" i="1"/>
  <c r="D43" i="1"/>
  <c r="D42" i="1"/>
  <c r="G29" i="2" l="1"/>
  <c r="G31" i="2" s="1"/>
  <c r="G32" i="2" s="1"/>
  <c r="G39" i="2" s="1"/>
  <c r="D46" i="1"/>
  <c r="E36" i="1"/>
  <c r="E37" i="1" s="1"/>
  <c r="G40" i="2" l="1"/>
  <c r="G37" i="2"/>
  <c r="G36" i="2"/>
  <c r="G34" i="2"/>
  <c r="G33" i="2"/>
  <c r="H28" i="2"/>
  <c r="E38" i="1"/>
  <c r="F33" i="1" s="1"/>
  <c r="H29" i="2" l="1"/>
  <c r="H31" i="2" s="1"/>
  <c r="H32" i="2" s="1"/>
  <c r="E40" i="1"/>
  <c r="E39" i="1"/>
  <c r="F34" i="1"/>
  <c r="E42" i="1"/>
  <c r="E45" i="1"/>
  <c r="E43" i="1"/>
  <c r="I28" i="2" l="1"/>
  <c r="I29" i="2" s="1"/>
  <c r="I31" i="2" s="1"/>
  <c r="I32" i="2" s="1"/>
  <c r="I39" i="2" s="1"/>
  <c r="H39" i="2"/>
  <c r="H40" i="2" s="1"/>
  <c r="H36" i="2"/>
  <c r="H37" i="2"/>
  <c r="H34" i="2"/>
  <c r="H33" i="2"/>
  <c r="F36" i="1"/>
  <c r="F37" i="1" s="1"/>
  <c r="E46" i="1"/>
  <c r="I40" i="2" l="1"/>
  <c r="I37" i="2"/>
  <c r="I36" i="2"/>
  <c r="I33" i="2"/>
  <c r="I34" i="2"/>
  <c r="J28" i="2"/>
  <c r="F38" i="1"/>
  <c r="G33" i="1" s="1"/>
  <c r="J29" i="2" l="1"/>
  <c r="J31" i="2" s="1"/>
  <c r="J32" i="2" s="1"/>
  <c r="F40" i="1"/>
  <c r="F39" i="1"/>
  <c r="G34" i="1"/>
  <c r="F43" i="1"/>
  <c r="F42" i="1"/>
  <c r="F45" i="1"/>
  <c r="J34" i="2" l="1"/>
  <c r="J39" i="2"/>
  <c r="J40" i="2" s="1"/>
  <c r="J37" i="2"/>
  <c r="J36" i="2"/>
  <c r="K28" i="2"/>
  <c r="K29" i="2" s="1"/>
  <c r="K31" i="2" s="1"/>
  <c r="K32" i="2" s="1"/>
  <c r="K39" i="2" s="1"/>
  <c r="J33" i="2"/>
  <c r="F46" i="1"/>
  <c r="G36" i="1"/>
  <c r="G37" i="1" s="1"/>
  <c r="K34" i="2" l="1"/>
  <c r="K33" i="2"/>
  <c r="L28" i="2"/>
  <c r="K40" i="2"/>
  <c r="K37" i="2"/>
  <c r="K36" i="2"/>
  <c r="G38" i="1"/>
  <c r="H33" i="1" s="1"/>
  <c r="L29" i="2" l="1"/>
  <c r="L31" i="2" s="1"/>
  <c r="L32" i="2" s="1"/>
  <c r="L39" i="2" s="1"/>
  <c r="H34" i="1"/>
  <c r="H36" i="1" s="1"/>
  <c r="H37" i="1" s="1"/>
  <c r="G40" i="1"/>
  <c r="G39" i="1"/>
  <c r="G43" i="1"/>
  <c r="G42" i="1"/>
  <c r="G45" i="1"/>
  <c r="L36" i="2" l="1"/>
  <c r="L40" i="2"/>
  <c r="L37" i="2"/>
  <c r="L34" i="2"/>
  <c r="L33" i="2"/>
  <c r="M28" i="2"/>
  <c r="H38" i="1"/>
  <c r="G46" i="1"/>
  <c r="M29" i="2" l="1"/>
  <c r="M31" i="2" s="1"/>
  <c r="M32" i="2" s="1"/>
  <c r="I33" i="1"/>
  <c r="I34" i="1" s="1"/>
  <c r="I36" i="1" s="1"/>
  <c r="I37" i="1" s="1"/>
  <c r="H39" i="1"/>
  <c r="H42" i="1"/>
  <c r="H45" i="1"/>
  <c r="H46" i="1" s="1"/>
  <c r="H40" i="1"/>
  <c r="H43" i="1"/>
  <c r="M34" i="2" l="1"/>
  <c r="M39" i="2"/>
  <c r="M40" i="2" s="1"/>
  <c r="N28" i="2"/>
  <c r="N29" i="2" s="1"/>
  <c r="N31" i="2" s="1"/>
  <c r="N32" i="2" s="1"/>
  <c r="M33" i="2"/>
  <c r="M37" i="2"/>
  <c r="M36" i="2"/>
  <c r="I38" i="1"/>
  <c r="P28" i="2" l="1"/>
  <c r="P29" i="2" s="1"/>
  <c r="N39" i="2"/>
  <c r="N40" i="2" s="1"/>
  <c r="N33" i="2"/>
  <c r="N34" i="2"/>
  <c r="N37" i="2"/>
  <c r="N36" i="2"/>
  <c r="I42" i="1"/>
  <c r="I45" i="1"/>
  <c r="I46" i="1" s="1"/>
  <c r="I43" i="1"/>
  <c r="I40" i="1"/>
  <c r="J33" i="1"/>
  <c r="J34" i="1" s="1"/>
  <c r="J36" i="1" s="1"/>
  <c r="J37" i="1" s="1"/>
  <c r="I39" i="1"/>
  <c r="J38" i="1" l="1"/>
  <c r="J39" i="1" l="1"/>
  <c r="J42" i="1"/>
  <c r="J43" i="1"/>
  <c r="J45" i="1"/>
  <c r="J46" i="1" s="1"/>
  <c r="K33" i="1"/>
  <c r="J40" i="1"/>
  <c r="K34" i="1" l="1"/>
  <c r="K36" i="1" s="1"/>
  <c r="K37" i="1" s="1"/>
  <c r="K38" i="1" l="1"/>
  <c r="K39" i="1" l="1"/>
  <c r="K45" i="1"/>
  <c r="K46" i="1" s="1"/>
  <c r="K42" i="1"/>
  <c r="K43" i="1"/>
  <c r="L33" i="1"/>
  <c r="K40" i="1"/>
  <c r="L34" i="1" l="1"/>
  <c r="L36" i="1" s="1"/>
  <c r="L37" i="1" s="1"/>
  <c r="L38" i="1" l="1"/>
  <c r="L39" i="1" l="1"/>
  <c r="L45" i="1"/>
  <c r="L46" i="1" s="1"/>
  <c r="L43" i="1"/>
  <c r="L42" i="1"/>
  <c r="L40" i="1"/>
  <c r="M33" i="1"/>
  <c r="M34" i="1" l="1"/>
  <c r="M36" i="1" s="1"/>
  <c r="M37" i="1" s="1"/>
  <c r="M38" i="1" l="1"/>
  <c r="M43" i="1" l="1"/>
  <c r="M42" i="1"/>
  <c r="M45" i="1"/>
  <c r="M40" i="1"/>
  <c r="M39" i="1"/>
  <c r="N33" i="1"/>
  <c r="O28" i="2" l="1"/>
  <c r="N34" i="1"/>
  <c r="O33" i="1"/>
  <c r="M46" i="1"/>
  <c r="O29" i="2" l="1"/>
  <c r="O34" i="1"/>
  <c r="N36" i="1"/>
  <c r="N37" i="1" s="1"/>
  <c r="O31" i="2" l="1"/>
  <c r="O36" i="1"/>
  <c r="O32" i="2" l="1"/>
  <c r="N38" i="1"/>
  <c r="O37" i="1"/>
  <c r="O37" i="2" l="1"/>
  <c r="O36" i="2"/>
  <c r="P33" i="1"/>
  <c r="P34" i="1" s="1"/>
  <c r="N45" i="1"/>
  <c r="N42" i="1"/>
  <c r="O42" i="1" s="1"/>
  <c r="N43" i="1"/>
  <c r="O43" i="1" s="1"/>
  <c r="O38" i="1"/>
  <c r="N39" i="1"/>
  <c r="O39" i="1" s="1"/>
  <c r="N40" i="1"/>
  <c r="O33" i="2" l="1"/>
  <c r="O34" i="2"/>
  <c r="O39" i="2"/>
  <c r="O40" i="2" s="1"/>
  <c r="O40" i="1"/>
  <c r="N46" i="1"/>
  <c r="O45" i="1"/>
  <c r="O46" i="1" s="1"/>
  <c r="P36" i="1"/>
  <c r="P37" i="1" s="1"/>
  <c r="P31" i="2" l="1"/>
  <c r="P38" i="1"/>
  <c r="P32" i="2" l="1"/>
  <c r="P39" i="2" s="1"/>
  <c r="P45" i="1"/>
  <c r="P46" i="1" s="1"/>
  <c r="P40" i="1"/>
  <c r="P39" i="1"/>
  <c r="Q33" i="1"/>
  <c r="P42" i="1"/>
  <c r="P43" i="1"/>
  <c r="P40" i="2" l="1"/>
  <c r="P37" i="2"/>
  <c r="P36" i="2"/>
  <c r="Q28" i="2"/>
  <c r="P33" i="2"/>
  <c r="P34" i="2"/>
  <c r="Q34" i="1"/>
  <c r="Q36" i="1" s="1"/>
  <c r="Q37" i="1" s="1"/>
  <c r="Q38" i="1" s="1"/>
  <c r="Q29" i="2" l="1"/>
  <c r="Q31" i="2" s="1"/>
  <c r="Q32" i="2" s="1"/>
  <c r="Q39" i="2" s="1"/>
  <c r="Q43" i="1"/>
  <c r="Q42" i="1"/>
  <c r="Q40" i="1"/>
  <c r="Q45" i="1"/>
  <c r="Q46" i="1" s="1"/>
  <c r="Q39" i="1"/>
  <c r="R33" i="1"/>
  <c r="Q37" i="2" l="1"/>
  <c r="Q36" i="2"/>
  <c r="Q40" i="2"/>
  <c r="Q33" i="2"/>
  <c r="Q34" i="2"/>
  <c r="R28" i="2"/>
  <c r="R34" i="1"/>
  <c r="R36" i="1" s="1"/>
  <c r="R37" i="1" s="1"/>
  <c r="R38" i="1" s="1"/>
  <c r="R29" i="2" l="1"/>
  <c r="R31" i="2" s="1"/>
  <c r="R32" i="2" s="1"/>
  <c r="R42" i="1"/>
  <c r="R40" i="1"/>
  <c r="R43" i="1"/>
  <c r="S33" i="1"/>
  <c r="R45" i="1"/>
  <c r="R46" i="1" s="1"/>
  <c r="R39" i="1"/>
  <c r="S28" i="2" l="1"/>
  <c r="S29" i="2" s="1"/>
  <c r="S31" i="2" s="1"/>
  <c r="S32" i="2" s="1"/>
  <c r="R39" i="2"/>
  <c r="R40" i="2" s="1"/>
  <c r="R34" i="2"/>
  <c r="R37" i="2"/>
  <c r="R36" i="2"/>
  <c r="R33" i="2"/>
  <c r="S34" i="1"/>
  <c r="S36" i="1" s="1"/>
  <c r="S37" i="1" s="1"/>
  <c r="S38" i="1" s="1"/>
  <c r="T28" i="2" l="1"/>
  <c r="T29" i="2" s="1"/>
  <c r="T31" i="2" s="1"/>
  <c r="T32" i="2" s="1"/>
  <c r="T39" i="2" s="1"/>
  <c r="T40" i="2" s="1"/>
  <c r="S39" i="2"/>
  <c r="S40" i="2" s="1"/>
  <c r="S34" i="2"/>
  <c r="S33" i="2"/>
  <c r="S36" i="2"/>
  <c r="S37" i="2"/>
  <c r="S42" i="1"/>
  <c r="S45" i="1"/>
  <c r="S46" i="1" s="1"/>
  <c r="S43" i="1"/>
  <c r="S39" i="1"/>
  <c r="T33" i="1"/>
  <c r="S40" i="1"/>
  <c r="T33" i="2" l="1"/>
  <c r="T37" i="2"/>
  <c r="T36" i="2"/>
  <c r="U28" i="2"/>
  <c r="U29" i="2" s="1"/>
  <c r="U31" i="2" s="1"/>
  <c r="U32" i="2" s="1"/>
  <c r="T34" i="2"/>
  <c r="T34" i="1"/>
  <c r="T36" i="1" s="1"/>
  <c r="T37" i="1" s="1"/>
  <c r="T38" i="1" s="1"/>
  <c r="U33" i="2" l="1"/>
  <c r="U39" i="2"/>
  <c r="U40" i="2" s="1"/>
  <c r="V28" i="2"/>
  <c r="V29" i="2" s="1"/>
  <c r="V31" i="2" s="1"/>
  <c r="V32" i="2" s="1"/>
  <c r="V39" i="2" s="1"/>
  <c r="U37" i="2"/>
  <c r="U36" i="2"/>
  <c r="U34" i="2"/>
  <c r="U33" i="1"/>
  <c r="U34" i="1" s="1"/>
  <c r="T42" i="1"/>
  <c r="T43" i="1"/>
  <c r="T45" i="1"/>
  <c r="T46" i="1" s="1"/>
  <c r="T39" i="1"/>
  <c r="T40" i="1"/>
  <c r="V36" i="2" l="1"/>
  <c r="V40" i="2"/>
  <c r="V37" i="2"/>
  <c r="V33" i="2"/>
  <c r="V34" i="2"/>
  <c r="W28" i="2"/>
  <c r="U36" i="1"/>
  <c r="U37" i="1" s="1"/>
  <c r="U38" i="1" s="1"/>
  <c r="U39" i="1" s="1"/>
  <c r="W29" i="2" l="1"/>
  <c r="W31" i="2" s="1"/>
  <c r="W32" i="2" s="1"/>
  <c r="V33" i="1"/>
  <c r="V34" i="1" s="1"/>
  <c r="U42" i="1"/>
  <c r="U45" i="1"/>
  <c r="U46" i="1" s="1"/>
  <c r="U43" i="1"/>
  <c r="U40" i="1"/>
  <c r="W34" i="2" l="1"/>
  <c r="W39" i="2"/>
  <c r="W40" i="2" s="1"/>
  <c r="X28" i="2"/>
  <c r="X29" i="2" s="1"/>
  <c r="X31" i="2" s="1"/>
  <c r="X32" i="2" s="1"/>
  <c r="W33" i="2"/>
  <c r="W36" i="2"/>
  <c r="W37" i="2"/>
  <c r="V36" i="1"/>
  <c r="V37" i="1" s="1"/>
  <c r="V38" i="1" s="1"/>
  <c r="W33" i="1" s="1"/>
  <c r="X36" i="2" l="1"/>
  <c r="X39" i="2"/>
  <c r="X40" i="2" s="1"/>
  <c r="Y28" i="2"/>
  <c r="Y29" i="2" s="1"/>
  <c r="Y31" i="2" s="1"/>
  <c r="Y32" i="2" s="1"/>
  <c r="Y39" i="2" s="1"/>
  <c r="X37" i="2"/>
  <c r="X33" i="2"/>
  <c r="X34" i="2"/>
  <c r="W34" i="1"/>
  <c r="W36" i="1" s="1"/>
  <c r="W37" i="1" s="1"/>
  <c r="W38" i="1" s="1"/>
  <c r="V45" i="1"/>
  <c r="V46" i="1" s="1"/>
  <c r="V43" i="1"/>
  <c r="V42" i="1"/>
  <c r="V39" i="1"/>
  <c r="V40" i="1"/>
  <c r="Y33" i="2" l="1"/>
  <c r="Y37" i="2"/>
  <c r="Y36" i="2"/>
  <c r="Y40" i="2"/>
  <c r="Y34" i="2"/>
  <c r="Z28" i="2"/>
  <c r="X33" i="1"/>
  <c r="X34" i="1" s="1"/>
  <c r="X36" i="1" s="1"/>
  <c r="X37" i="1" s="1"/>
  <c r="W43" i="1"/>
  <c r="W42" i="1"/>
  <c r="W45" i="1"/>
  <c r="W46" i="1" s="1"/>
  <c r="W39" i="1"/>
  <c r="W40" i="1"/>
  <c r="Z29" i="2" l="1"/>
  <c r="Z31" i="2" s="1"/>
  <c r="Z32" i="2" s="1"/>
  <c r="X38" i="1"/>
  <c r="AA28" i="2" l="1"/>
  <c r="AA29" i="2" s="1"/>
  <c r="AA31" i="2" s="1"/>
  <c r="AA32" i="2" s="1"/>
  <c r="AA39" i="2" s="1"/>
  <c r="Z39" i="2"/>
  <c r="Z40" i="2" s="1"/>
  <c r="Z34" i="2"/>
  <c r="Z37" i="2"/>
  <c r="Z36" i="2"/>
  <c r="Z33" i="2"/>
  <c r="X42" i="1"/>
  <c r="X45" i="1"/>
  <c r="X46" i="1" s="1"/>
  <c r="X43" i="1"/>
  <c r="X40" i="1"/>
  <c r="Y33" i="1"/>
  <c r="Y34" i="1" s="1"/>
  <c r="X39" i="1"/>
  <c r="AA36" i="2" l="1"/>
  <c r="AA40" i="2"/>
  <c r="AA37" i="2"/>
  <c r="AA34" i="2"/>
  <c r="AC28" i="2"/>
  <c r="AA33" i="2"/>
  <c r="Y36" i="1"/>
  <c r="Y37" i="1" s="1"/>
  <c r="AC29" i="2" l="1"/>
  <c r="AC31" i="2" s="1"/>
  <c r="AC32" i="2" s="1"/>
  <c r="Y38" i="1"/>
  <c r="AD28" i="2" l="1"/>
  <c r="AD29" i="2" s="1"/>
  <c r="AD31" i="2" s="1"/>
  <c r="AD32" i="2" s="1"/>
  <c r="AD39" i="2" s="1"/>
  <c r="AD40" i="2" s="1"/>
  <c r="AC39" i="2"/>
  <c r="AC40" i="2" s="1"/>
  <c r="AC37" i="2"/>
  <c r="AC36" i="2"/>
  <c r="AC33" i="2"/>
  <c r="AC34" i="2"/>
  <c r="Y45" i="1"/>
  <c r="Y43" i="1"/>
  <c r="Y42" i="1"/>
  <c r="Y40" i="1"/>
  <c r="Y39" i="1"/>
  <c r="Z33" i="1"/>
  <c r="Z34" i="1" s="1"/>
  <c r="AD37" i="2" l="1"/>
  <c r="AE28" i="2"/>
  <c r="AE29" i="2" s="1"/>
  <c r="AE31" i="2" s="1"/>
  <c r="AE32" i="2" s="1"/>
  <c r="AE39" i="2" s="1"/>
  <c r="AE40" i="2" s="1"/>
  <c r="AD34" i="2"/>
  <c r="AD33" i="2"/>
  <c r="AD36" i="2"/>
  <c r="Y46" i="1"/>
  <c r="AE37" i="2" l="1"/>
  <c r="AE36" i="2"/>
  <c r="AF28" i="2"/>
  <c r="AF29" i="2" s="1"/>
  <c r="AF31" i="2" s="1"/>
  <c r="AF32" i="2" s="1"/>
  <c r="AE33" i="2"/>
  <c r="AE34" i="2"/>
  <c r="Z36" i="1"/>
  <c r="Z37" i="1" s="1"/>
  <c r="AG28" i="2" l="1"/>
  <c r="AG29" i="2" s="1"/>
  <c r="AG31" i="2" s="1"/>
  <c r="AG32" i="2" s="1"/>
  <c r="AF39" i="2"/>
  <c r="AF40" i="2" s="1"/>
  <c r="AF34" i="2"/>
  <c r="AF37" i="2"/>
  <c r="AF36" i="2"/>
  <c r="AF33" i="2"/>
  <c r="Z38" i="1"/>
  <c r="AH28" i="2" l="1"/>
  <c r="AH29" i="2" s="1"/>
  <c r="AH31" i="2" s="1"/>
  <c r="AH32" i="2" s="1"/>
  <c r="AG39" i="2"/>
  <c r="AG40" i="2" s="1"/>
  <c r="AG33" i="2"/>
  <c r="AG34" i="2"/>
  <c r="AG37" i="2"/>
  <c r="AG36" i="2"/>
  <c r="Z45" i="1"/>
  <c r="Z42" i="1"/>
  <c r="Z43" i="1"/>
  <c r="AA33" i="1"/>
  <c r="AA34" i="1" s="1"/>
  <c r="Z39" i="1"/>
  <c r="Z40" i="1"/>
  <c r="AH33" i="2" l="1"/>
  <c r="AH39" i="2"/>
  <c r="AH40" i="2" s="1"/>
  <c r="AI28" i="2"/>
  <c r="AI29" i="2" s="1"/>
  <c r="AI31" i="2" s="1"/>
  <c r="AI32" i="2" s="1"/>
  <c r="AH37" i="2"/>
  <c r="AH36" i="2"/>
  <c r="AH34" i="2"/>
  <c r="AB33" i="1"/>
  <c r="Z46" i="1"/>
  <c r="AJ28" i="2" l="1"/>
  <c r="AJ29" i="2" s="1"/>
  <c r="AJ31" i="2" s="1"/>
  <c r="AJ32" i="2" s="1"/>
  <c r="AI39" i="2"/>
  <c r="AI40" i="2" s="1"/>
  <c r="AI34" i="2"/>
  <c r="AI36" i="2"/>
  <c r="AI37" i="2"/>
  <c r="AI33" i="2"/>
  <c r="AA36" i="1"/>
  <c r="AA37" i="1" s="1"/>
  <c r="AB34" i="1"/>
  <c r="AK28" i="2" l="1"/>
  <c r="AK29" i="2" s="1"/>
  <c r="AK31" i="2" s="1"/>
  <c r="AK32" i="2" s="1"/>
  <c r="AJ39" i="2"/>
  <c r="AJ40" i="2" s="1"/>
  <c r="AJ33" i="2"/>
  <c r="AJ37" i="2"/>
  <c r="AJ36" i="2"/>
  <c r="AJ34" i="2"/>
  <c r="AB36" i="1"/>
  <c r="AL28" i="2" l="1"/>
  <c r="AL29" i="2" s="1"/>
  <c r="AL31" i="2" s="1"/>
  <c r="AL32" i="2" s="1"/>
  <c r="AL39" i="2" s="1"/>
  <c r="AK39" i="2"/>
  <c r="AK40" i="2" s="1"/>
  <c r="AK34" i="2"/>
  <c r="AK37" i="2"/>
  <c r="AK36" i="2"/>
  <c r="AK33" i="2"/>
  <c r="AA38" i="1"/>
  <c r="AB37" i="1"/>
  <c r="AL40" i="2" l="1"/>
  <c r="AL37" i="2"/>
  <c r="AL36" i="2"/>
  <c r="AL33" i="2"/>
  <c r="AL34" i="2"/>
  <c r="AM28" i="2"/>
  <c r="AM29" i="2" s="1"/>
  <c r="AM31" i="2" s="1"/>
  <c r="AM32" i="2" s="1"/>
  <c r="AM39" i="2" s="1"/>
  <c r="AC33" i="1"/>
  <c r="AC34" i="1" s="1"/>
  <c r="AA43" i="1"/>
  <c r="AB43" i="1" s="1"/>
  <c r="AA45" i="1"/>
  <c r="AA42" i="1"/>
  <c r="AB42" i="1" s="1"/>
  <c r="AB38" i="1"/>
  <c r="AA39" i="1"/>
  <c r="AA40" i="1"/>
  <c r="AM33" i="2" l="1"/>
  <c r="AN28" i="2"/>
  <c r="AN29" i="2" s="1"/>
  <c r="AN31" i="2" s="1"/>
  <c r="AN32" i="2" s="1"/>
  <c r="AN39" i="2" s="1"/>
  <c r="AM40" i="2"/>
  <c r="AM36" i="2"/>
  <c r="AM37" i="2"/>
  <c r="AM34" i="2"/>
  <c r="AB40" i="1"/>
  <c r="AA46" i="1"/>
  <c r="AB45" i="1"/>
  <c r="AB46" i="1" s="1"/>
  <c r="AB39" i="1"/>
  <c r="AC36" i="1"/>
  <c r="AC37" i="1" s="1"/>
  <c r="AN40" i="2" l="1"/>
  <c r="AN37" i="2"/>
  <c r="AN36" i="2"/>
  <c r="AN34" i="2"/>
  <c r="AN33" i="2"/>
  <c r="AC38" i="1"/>
  <c r="AD33" i="1" l="1"/>
  <c r="AC43" i="1"/>
  <c r="AC42" i="1"/>
  <c r="AC40" i="1"/>
  <c r="AC45" i="1"/>
  <c r="AC46" i="1" s="1"/>
  <c r="AC39" i="1"/>
  <c r="AD34" i="1" l="1"/>
  <c r="AD36" i="1" s="1"/>
  <c r="AD37" i="1" s="1"/>
  <c r="AD38" i="1" s="1"/>
  <c r="AB28" i="2"/>
  <c r="AB29" i="2" l="1"/>
  <c r="AE33" i="1"/>
  <c r="AD45" i="1"/>
  <c r="AD46" i="1" s="1"/>
  <c r="AD42" i="1"/>
  <c r="AD40" i="1"/>
  <c r="AD39" i="1"/>
  <c r="AD43" i="1"/>
  <c r="AE34" i="1" l="1"/>
  <c r="AE36" i="1" s="1"/>
  <c r="AE37" i="1" s="1"/>
  <c r="AE38" i="1" s="1"/>
  <c r="AB31" i="2"/>
  <c r="AE42" i="1" l="1"/>
  <c r="AE43" i="1"/>
  <c r="AE40" i="1"/>
  <c r="AE45" i="1"/>
  <c r="AE46" i="1" s="1"/>
  <c r="AE39" i="1"/>
  <c r="AF33" i="1"/>
  <c r="AB32" i="2"/>
  <c r="AF34" i="1" l="1"/>
  <c r="AF36" i="1" s="1"/>
  <c r="AF37" i="1" s="1"/>
  <c r="AF38" i="1" s="1"/>
  <c r="AB37" i="2"/>
  <c r="AB36" i="2"/>
  <c r="AF43" i="1" l="1"/>
  <c r="AF45" i="1"/>
  <c r="AF46" i="1" s="1"/>
  <c r="AG33" i="1"/>
  <c r="AG34" i="1" s="1"/>
  <c r="AG36" i="1" s="1"/>
  <c r="AG37" i="1" s="1"/>
  <c r="AG38" i="1" s="1"/>
  <c r="AF39" i="1"/>
  <c r="AF42" i="1"/>
  <c r="AF40" i="1"/>
  <c r="AB33" i="2"/>
  <c r="AB34" i="2"/>
  <c r="AB39" i="2"/>
  <c r="AB40" i="2" s="1"/>
  <c r="AG43" i="1" l="1"/>
  <c r="AG42" i="1"/>
  <c r="AH33" i="1"/>
  <c r="AG39" i="1"/>
  <c r="AG45" i="1"/>
  <c r="AG46" i="1" s="1"/>
  <c r="AG40" i="1"/>
  <c r="AH34" i="1" l="1"/>
  <c r="AH36" i="1" s="1"/>
  <c r="AH37" i="1" s="1"/>
  <c r="AH38" i="1" s="1"/>
  <c r="AH39" i="1" l="1"/>
  <c r="AH43" i="1"/>
  <c r="AH42" i="1"/>
  <c r="AH45" i="1"/>
  <c r="AH46" i="1" s="1"/>
  <c r="AI33" i="1"/>
  <c r="AI34" i="1" s="1"/>
  <c r="AH40" i="1"/>
  <c r="AI36" i="1" l="1"/>
  <c r="AI37" i="1" s="1"/>
  <c r="AI38" i="1" l="1"/>
  <c r="AI39" i="1" l="1"/>
  <c r="AI42" i="1"/>
  <c r="AI43" i="1"/>
  <c r="AI45" i="1"/>
  <c r="AI46" i="1" s="1"/>
  <c r="AI40" i="1"/>
  <c r="AJ33" i="1"/>
  <c r="AJ34" i="1" s="1"/>
  <c r="AJ36" i="1" l="1"/>
  <c r="AJ37" i="1" s="1"/>
  <c r="AJ38" i="1" l="1"/>
  <c r="AJ39" i="1" l="1"/>
  <c r="AJ42" i="1"/>
  <c r="AJ43" i="1"/>
  <c r="AJ45" i="1"/>
  <c r="AK33" i="1"/>
  <c r="AK34" i="1" s="1"/>
  <c r="AJ40" i="1"/>
  <c r="AJ46" i="1" l="1"/>
  <c r="AK36" i="1" l="1"/>
  <c r="AK37" i="1" s="1"/>
  <c r="AK38" i="1" l="1"/>
  <c r="AK39" i="1" l="1"/>
  <c r="AK43" i="1"/>
  <c r="AK45" i="1"/>
  <c r="AK42" i="1"/>
  <c r="AK40" i="1"/>
  <c r="AL33" i="1"/>
  <c r="AL34" i="1" s="1"/>
  <c r="AK46" i="1" l="1"/>
  <c r="AL36" i="1" l="1"/>
  <c r="AL37" i="1" s="1"/>
  <c r="AL38" i="1" l="1"/>
  <c r="AL39" i="1" l="1"/>
  <c r="AL43" i="1"/>
  <c r="AL42" i="1"/>
  <c r="AL45" i="1"/>
  <c r="AL40" i="1"/>
  <c r="AM33" i="1"/>
  <c r="AM34" i="1" s="1"/>
  <c r="AL46" i="1" l="1"/>
  <c r="AM36" i="1" l="1"/>
  <c r="AM37" i="1" s="1"/>
  <c r="AM38" i="1" l="1"/>
  <c r="AM39" i="1" l="1"/>
  <c r="AM43" i="1"/>
  <c r="AM45" i="1"/>
  <c r="AM42" i="1"/>
  <c r="AN33" i="1"/>
  <c r="AN34" i="1" s="1"/>
  <c r="AM40" i="1"/>
  <c r="AM46" i="1" l="1"/>
  <c r="AO33" i="1"/>
  <c r="AN36" i="1" l="1"/>
  <c r="AN37" i="1" s="1"/>
  <c r="AO34" i="1"/>
  <c r="AO36" i="1" l="1"/>
  <c r="AN38" i="1" l="1"/>
  <c r="AO37" i="1"/>
  <c r="AN43" i="1" l="1"/>
  <c r="AO43" i="1" s="1"/>
  <c r="AN45" i="1"/>
  <c r="AN42" i="1"/>
  <c r="AO42" i="1" s="1"/>
  <c r="AO38" i="1"/>
  <c r="AN39" i="1"/>
  <c r="AO39" i="1" s="1"/>
  <c r="AN40" i="1"/>
  <c r="AO40" i="1" s="1"/>
  <c r="AN46" i="1" l="1"/>
  <c r="AO45" i="1"/>
  <c r="AO46" i="1" s="1"/>
  <c r="AO28" i="2" l="1"/>
  <c r="AO29" i="2" l="1"/>
  <c r="AO31" i="2" l="1"/>
  <c r="AO32" i="2" l="1"/>
  <c r="AO36" i="2" l="1"/>
  <c r="AO37" i="2"/>
  <c r="AO33" i="2"/>
  <c r="AO34" i="2"/>
  <c r="AO39" i="2" l="1"/>
  <c r="AO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Mica Longanecker</author>
  </authors>
  <commentList>
    <comment ref="B10" authorId="0" shapeId="0" xr:uid="{41E7919D-83E6-4865-9A5B-5B229A0997DD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total value of a customer over their entire life (including the initial purchase). For example, an ecommerce business might have an initial purchase of $100 but a lifetime value of $500 (5 total purchases over the customer's life). If it's a one time only purchase, then the intial purchase and life time value will be the same.</t>
        </r>
      </text>
    </comment>
    <comment ref="B13" authorId="0" shapeId="0" xr:uid="{C1F0313A-B741-4EFC-82C1-8FFAD9225B25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cost to you as a business, not the perceived value of the amount.</t>
        </r>
      </text>
    </comment>
    <comment ref="B17" authorId="0" shapeId="0" xr:uid="{93F305B6-9B6D-47D8-968B-EE11E0D3F53D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cost to you as a business, not the perceived value of the amount.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Mica Longanecker</author>
  </authors>
  <commentList>
    <comment ref="B11" authorId="0" shapeId="0" xr:uid="{C5A3DE00-4C1F-4E9B-9E24-AAE4ADDFBEB6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total value of a customer over their entire life (including the initial purchase). For example, a subscription business might have an initial purchase of $100 but a lifetime value of $1,200 (1 year subscription). If it's a one time only purchase (such as a roofing company), then the intial purchase and life time value will be the same.</t>
        </r>
      </text>
    </comment>
    <comment ref="B14" authorId="0" shapeId="0" xr:uid="{A16981A5-3BC9-4B1A-B515-C77BD713201C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cost to you as a business, not the perceived value of the amount.</t>
        </r>
      </text>
    </comment>
    <comment ref="B18" authorId="0" shapeId="0" xr:uid="{427C494E-A463-4937-AC06-31BC0388C0D9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cost to you as a business, not the perceived value of the amount.</t>
        </r>
      </text>
    </comment>
    <comment ref="B22" authorId="0" shapeId="0" xr:uid="{9F950A13-041E-4C08-89D0-22027649F97B}">
      <text>
        <r>
          <rPr>
            <b/>
            <sz val="9"/>
            <color indexed="81"/>
            <rFont val="Tahoma"/>
            <family val="2"/>
          </rPr>
          <t>Mica Longanecker:</t>
        </r>
        <r>
          <rPr>
            <sz val="9"/>
            <color indexed="81"/>
            <rFont val="Tahoma"/>
            <family val="2"/>
          </rPr>
          <t xml:space="preserve">
This is the cost to you as a business, not the perceived value of the amount.</t>
        </r>
      </text>
    </comment>
  </commentList>
</comments>
</file>

<file path=xl/sharedStrings.xml><?xml version="1.0" encoding="utf-8"?>
<sst xmlns="http://schemas.openxmlformats.org/spreadsheetml/2006/main" count="143" uniqueCount="73">
  <si>
    <t>Year 1</t>
  </si>
  <si>
    <t>Year 2</t>
  </si>
  <si>
    <t>Year 3</t>
  </si>
  <si>
    <t>Percentage of New Monthly Members</t>
  </si>
  <si>
    <t>Percentage of Members (from Launch)</t>
  </si>
  <si>
    <t>Customer Acquistion Cost</t>
  </si>
  <si>
    <t>Current Number of New Monthly Customers</t>
  </si>
  <si>
    <t>Assumption</t>
  </si>
  <si>
    <t>Value</t>
  </si>
  <si>
    <t>Number of shares per member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</si>
  <si>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</si>
  <si>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</si>
  <si>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</si>
  <si>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</si>
  <si>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</si>
  <si>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</si>
  <si>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</si>
  <si>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</si>
  <si>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</si>
  <si>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</si>
  <si>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</si>
  <si>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</si>
  <si>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New Customers</t>
  </si>
  <si>
    <t>New Referral Lifetime Revenue</t>
  </si>
  <si>
    <t>Customer Lifetime Value</t>
  </si>
  <si>
    <t>Total Customers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</si>
  <si>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</si>
  <si>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</si>
  <si>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</si>
  <si>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</si>
  <si>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</si>
  <si>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</si>
  <si>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</si>
  <si>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</si>
  <si>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</si>
  <si>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</si>
  <si>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</si>
  <si>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</si>
  <si>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</si>
  <si>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</si>
  <si>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</si>
  <si>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</si>
  <si>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</si>
  <si>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</si>
  <si>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</si>
  <si>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</si>
  <si>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</si>
  <si>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</si>
  <si>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</si>
  <si>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</si>
  <si>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Current Total Customers/Potential Members (At Launch)</t>
  </si>
  <si>
    <t>New Leads</t>
  </si>
  <si>
    <t>Member Reward (Qualified):</t>
  </si>
  <si>
    <t>Member Reward (Approved):</t>
  </si>
  <si>
    <t>Referral Reward (Approved):</t>
  </si>
  <si>
    <t>Total Referral Customers</t>
  </si>
  <si>
    <t>New Referral Sales (Customers)</t>
  </si>
  <si>
    <t>Member Reward Cost (fixed amount)</t>
  </si>
  <si>
    <t>Referral Reward Cost (fixed amount)</t>
  </si>
  <si>
    <t>Member Reward Cost (percentage of purchase)</t>
  </si>
  <si>
    <t>Referral Reward Cost (percentage of purchase)</t>
  </si>
  <si>
    <t xml:space="preserve">Reward Cost </t>
  </si>
  <si>
    <t>New Referral Revenue</t>
  </si>
  <si>
    <t>New Referral Members</t>
  </si>
  <si>
    <t>Current Conversion Rate: Leads to Closed Sales</t>
  </si>
  <si>
    <t xml:space="preserve">Current Conversion Rate: Visitors to Leads </t>
  </si>
  <si>
    <t>New Brand Impressions (website visits)</t>
  </si>
  <si>
    <t>Apply Referral Reward Bonus</t>
  </si>
  <si>
    <t>Lead Conversion Bonus (better qualified leads)</t>
  </si>
  <si>
    <t>Referral Reward Bonus (best practice - giving a referral incentive)</t>
  </si>
  <si>
    <t>Current Monthly Customer Growth</t>
  </si>
  <si>
    <t xml:space="preserve">Average Value of Initial Customer Purchase </t>
  </si>
  <si>
    <t>Current Conversion Rate: Visitors to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</si>
</sst>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9" fontId="0" fillId="0" borderId="0" xfId="0" applyNumberFormat="1" applyFill="1"/>
    <xf numFmtId="0" fontId="3" fillId="0" borderId="0" xfId="0" applyFont="1" applyFill="1"/>
    <xf numFmtId="164" fontId="0" fillId="0" borderId="0" xfId="1" applyNumberFormat="1" applyFont="1" applyFill="1"/>
    <xf numFmtId="9" fontId="0" fillId="0" borderId="0" xfId="3" applyFont="1" applyFill="1"/>
    <xf numFmtId="165" fontId="0" fillId="0" borderId="0" xfId="2" applyNumberFormat="1" applyFont="1" applyFill="1"/>
    <xf numFmtId="0" fontId="0" fillId="0" borderId="0" xfId="0" applyFill="1"/>
    <xf numFmtId="44" fontId="0" fillId="0" borderId="0" xfId="2" applyFont="1" applyFill="1"/>
    <xf numFmtId="164" fontId="0" fillId="0" borderId="0" xfId="0" applyNumberFormat="1" applyFill="1"/>
    <xf numFmtId="43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" applyNumberFormat="1" applyFont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3" xfId="0" applyNumberFormat="1" applyBorder="1"/>
    <xf numFmtId="0" fontId="4" fillId="0" borderId="0" xfId="0" applyFont="1" applyAlignment="1"/>
    <xf numFmtId="164" fontId="3" fillId="0" borderId="3" xfId="0" applyNumberFormat="1" applyFont="1" applyBorder="1"/>
    <xf numFmtId="164" fontId="0" fillId="0" borderId="0" xfId="0" applyNumberFormat="1" applyFill="1" applyBorder="1"/>
    <xf numFmtId="164" fontId="3" fillId="0" borderId="2" xfId="0" applyNumberFormat="1" applyFont="1" applyBorder="1"/>
    <xf numFmtId="0" fontId="4" fillId="0" borderId="0" xfId="0" applyFont="1" applyAlignment="1">
      <alignment wrapText="1"/>
    </xf>
    <xf numFmtId="9" fontId="0" fillId="0" borderId="0" xfId="3" applyFont="1"/>
    <xf numFmtId="164" fontId="3" fillId="0" borderId="0" xfId="0" applyNumberFormat="1" applyFont="1"/>
    <xf numFmtId="164" fontId="0" fillId="2" borderId="0" xfId="1" applyNumberFormat="1" applyFont="1" applyFill="1" applyProtection="1">
      <protection locked="0"/>
    </xf>
    <xf numFmtId="9" fontId="0" fillId="2" borderId="0" xfId="3" applyFont="1" applyFill="1" applyProtection="1">
      <protection locked="0"/>
    </xf>
    <xf numFmtId="0" fontId="0" fillId="0" borderId="0" xfId="0" applyProtection="1">
      <protection locked="0"/>
    </xf>
    <xf numFmtId="165" fontId="0" fillId="2" borderId="0" xfId="2" applyNumberFormat="1" applyFont="1" applyFill="1" applyProtection="1">
      <protection locked="0"/>
    </xf>
    <xf numFmtId="44" fontId="0" fillId="2" borderId="0" xfId="2" applyFont="1" applyFill="1" applyProtection="1">
      <protection locked="0"/>
    </xf>
    <xf numFmtId="166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51E7-696C-43DF-9FB2-030EDB3B9029}">
  <dimension ref="A1:AO42"/>
  <sheetViews>
    <sheetView workbookViewId="0">
      <selection activeCell="B42" sqref="B42"/>
    </sheetView>
  </sheetViews>
  <sheetFormatPr defaultRowHeight="14.4" x14ac:dyDescent="0.3"/>
  <cols>
    <col min="1" max="1" width="55" bestFit="1" customWidth="1"/>
    <col min="2" max="2" width="18.77734375" customWidth="1"/>
    <col min="3" max="14" width="9.44140625" style="10" hidden="1" customWidth="1"/>
    <col min="15" max="15" width="13" customWidth="1"/>
    <col min="16" max="21" width="9.44140625" hidden="1" customWidth="1"/>
    <col min="22" max="22" width="9.109375" hidden="1" customWidth="1"/>
    <col min="23" max="24" width="10" hidden="1" customWidth="1"/>
    <col min="25" max="27" width="10.109375" hidden="1" customWidth="1"/>
    <col min="28" max="28" width="15.33203125" customWidth="1"/>
    <col min="29" max="34" width="10.109375" hidden="1" customWidth="1"/>
    <col min="35" max="37" width="11" hidden="1" customWidth="1"/>
    <col min="38" max="40" width="11.109375" hidden="1" customWidth="1"/>
    <col min="41" max="41" width="15.33203125" customWidth="1"/>
  </cols>
  <sheetData>
    <row r="1" spans="1:28" x14ac:dyDescent="0.3">
      <c r="A1" s="3" t="s">
        <v>7</v>
      </c>
      <c r="B1" s="3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28" x14ac:dyDescent="0.3">
      <c r="A3" t="s">
        <v>50</v>
      </c>
      <c r="B3" s="29">
        <v>15000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8" x14ac:dyDescent="0.3">
      <c r="A4" t="s">
        <v>6</v>
      </c>
      <c r="B4" s="29">
        <v>500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8" x14ac:dyDescent="0.3">
      <c r="A5" t="s">
        <v>70</v>
      </c>
      <c r="B5" s="30">
        <v>0.05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8" x14ac:dyDescent="0.3">
      <c r="B6" s="31"/>
    </row>
    <row r="7" spans="1:28" x14ac:dyDescent="0.3">
      <c r="A7" t="s">
        <v>72</v>
      </c>
      <c r="B7" s="30">
        <v>0.03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3">
      <c r="B8" s="31"/>
    </row>
    <row r="9" spans="1:28" x14ac:dyDescent="0.3">
      <c r="A9" t="s">
        <v>71</v>
      </c>
      <c r="B9" s="32">
        <v>76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4.4" customHeight="1" x14ac:dyDescent="0.3">
      <c r="A10" t="s">
        <v>24</v>
      </c>
      <c r="B10" s="32">
        <v>500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4"/>
    </row>
    <row r="11" spans="1:28" x14ac:dyDescent="0.3">
      <c r="B11" s="31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8" x14ac:dyDescent="0.3">
      <c r="A12" s="3" t="s">
        <v>53</v>
      </c>
      <c r="B12" s="31"/>
      <c r="O12" s="10"/>
    </row>
    <row r="13" spans="1:28" x14ac:dyDescent="0.3">
      <c r="A13" t="s">
        <v>57</v>
      </c>
      <c r="B13" s="33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28" x14ac:dyDescent="0.3">
      <c r="A14" t="s">
        <v>59</v>
      </c>
      <c r="B14" s="30">
        <v>0.15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28" x14ac:dyDescent="0.3">
      <c r="B15" s="31"/>
      <c r="O15" s="10"/>
    </row>
    <row r="16" spans="1:28" x14ac:dyDescent="0.3">
      <c r="A16" s="3" t="s">
        <v>54</v>
      </c>
      <c r="B16" s="31"/>
      <c r="O16" s="10"/>
    </row>
    <row r="17" spans="1:41" x14ac:dyDescent="0.3">
      <c r="A17" t="s">
        <v>58</v>
      </c>
      <c r="B17" s="33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41" x14ac:dyDescent="0.3">
      <c r="A18" t="s">
        <v>60</v>
      </c>
      <c r="B18" s="30">
        <v>0.15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20" spans="1:41" hidden="1" x14ac:dyDescent="0.3">
      <c r="A20" t="s">
        <v>4</v>
      </c>
      <c r="B20" s="5">
        <v>0.05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41" hidden="1" x14ac:dyDescent="0.3">
      <c r="A21" t="s">
        <v>3</v>
      </c>
      <c r="B21" s="5">
        <v>0.1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41" hidden="1" x14ac:dyDescent="0.3">
      <c r="A22" t="s">
        <v>9</v>
      </c>
      <c r="B22" s="2">
        <v>10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41" hidden="1" x14ac:dyDescent="0.3">
      <c r="A23" t="s">
        <v>68</v>
      </c>
      <c r="B23" s="27">
        <v>0.35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41" hidden="1" x14ac:dyDescent="0.3">
      <c r="A24" t="s">
        <v>69</v>
      </c>
      <c r="B24" s="27">
        <v>0.35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41" hidden="1" x14ac:dyDescent="0.3">
      <c r="A25" t="s">
        <v>67</v>
      </c>
      <c r="B25" s="27" t="str">
        <f>IF(OR(B17&gt;0,B18&gt;0),"yes","no")</f>
        <v>yes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7" spans="1:41" s="19" customFormat="1" x14ac:dyDescent="0.3">
      <c r="A27"/>
      <c r="B27"/>
      <c r="C27" s="10" t="s">
        <v>10</v>
      </c>
      <c r="D27" s="10" t="s">
        <v>11</v>
      </c>
      <c r="E27" s="10" t="s">
        <v>12</v>
      </c>
      <c r="F27" s="10" t="s">
        <v>13</v>
      </c>
      <c r="G27" s="10" t="s">
        <v>14</v>
      </c>
      <c r="H27" s="10" t="s">
        <v>15</v>
      </c>
      <c r="I27" s="10" t="s">
        <v>16</v>
      </c>
      <c r="J27" s="10" t="s">
        <v>17</v>
      </c>
      <c r="K27" s="10" t="s">
        <v>18</v>
      </c>
      <c r="L27" s="10" t="s">
        <v>19</v>
      </c>
      <c r="M27" s="10" t="s">
        <v>20</v>
      </c>
      <c r="N27" s="10" t="s">
        <v>21</v>
      </c>
      <c r="O27" s="14" t="s">
        <v>0</v>
      </c>
      <c r="P27" s="15" t="s">
        <v>26</v>
      </c>
      <c r="Q27" s="15" t="s">
        <v>27</v>
      </c>
      <c r="R27" s="15" t="s">
        <v>28</v>
      </c>
      <c r="S27" s="15" t="s">
        <v>29</v>
      </c>
      <c r="T27" s="15" t="s">
        <v>30</v>
      </c>
      <c r="U27" s="15" t="s">
        <v>31</v>
      </c>
      <c r="V27" s="15" t="s">
        <v>32</v>
      </c>
      <c r="W27" s="15" t="s">
        <v>33</v>
      </c>
      <c r="X27" s="15" t="s">
        <v>34</v>
      </c>
      <c r="Y27" s="15" t="s">
        <v>35</v>
      </c>
      <c r="Z27" s="15" t="s">
        <v>36</v>
      </c>
      <c r="AA27" s="15" t="s">
        <v>37</v>
      </c>
      <c r="AB27" s="14" t="s">
        <v>1</v>
      </c>
      <c r="AC27" s="15" t="s">
        <v>38</v>
      </c>
      <c r="AD27" s="15" t="s">
        <v>39</v>
      </c>
      <c r="AE27" s="15" t="s">
        <v>40</v>
      </c>
      <c r="AF27" s="15" t="s">
        <v>41</v>
      </c>
      <c r="AG27" s="15" t="s">
        <v>42</v>
      </c>
      <c r="AH27" s="15" t="s">
        <v>43</v>
      </c>
      <c r="AI27" s="15" t="s">
        <v>44</v>
      </c>
      <c r="AJ27" s="15" t="s">
        <v>45</v>
      </c>
      <c r="AK27" s="15" t="s">
        <v>46</v>
      </c>
      <c r="AL27" s="15" t="s">
        <v>47</v>
      </c>
      <c r="AM27" s="15" t="s">
        <v>48</v>
      </c>
      <c r="AN27" s="15" t="s">
        <v>49</v>
      </c>
      <c r="AO27" s="14" t="s">
        <v>2</v>
      </c>
    </row>
    <row r="28" spans="1:41" s="19" customFormat="1" x14ac:dyDescent="0.3">
      <c r="A28" s="2" t="s">
        <v>22</v>
      </c>
      <c r="B28" s="2"/>
      <c r="C28" s="12">
        <f>$B$4</f>
        <v>500</v>
      </c>
      <c r="D28" s="13">
        <f>(C28*(1+$B$5))+C32</f>
        <v>933</v>
      </c>
      <c r="E28" s="13">
        <f>(D28*(1+$B$5))+D32</f>
        <v>1027.2330000000002</v>
      </c>
      <c r="F28" s="13">
        <f t="shared" ref="F28:N28" si="0">(E28*(1+$B$5))+E32</f>
        <v>1130.9835330000003</v>
      </c>
      <c r="G28" s="13">
        <f t="shared" si="0"/>
        <v>1245.2128698330005</v>
      </c>
      <c r="H28" s="13">
        <f t="shared" si="0"/>
        <v>1370.9793696861336</v>
      </c>
      <c r="I28" s="13">
        <f t="shared" si="0"/>
        <v>1509.4482860244332</v>
      </c>
      <c r="J28" s="13">
        <f t="shared" si="0"/>
        <v>1661.902562912901</v>
      </c>
      <c r="K28" s="13">
        <f t="shared" si="0"/>
        <v>1829.754721767104</v>
      </c>
      <c r="L28" s="13">
        <f t="shared" si="0"/>
        <v>2014.5599486655815</v>
      </c>
      <c r="M28" s="13">
        <f t="shared" si="0"/>
        <v>2218.0305034808052</v>
      </c>
      <c r="N28" s="13">
        <f t="shared" si="0"/>
        <v>2442.0515843323665</v>
      </c>
      <c r="O28" s="2">
        <f>SUM(C28:N28)</f>
        <v>17883.156379702326</v>
      </c>
      <c r="P28" s="13">
        <f>(N28*(1+$B$5))+N32</f>
        <v>2688.6987943499353</v>
      </c>
      <c r="Q28" s="13">
        <f t="shared" ref="Q28:AA28" si="1">(P28*(1+$B$5))+P32</f>
        <v>2960.257372579279</v>
      </c>
      <c r="R28" s="13">
        <f t="shared" si="1"/>
        <v>3259.2433672097864</v>
      </c>
      <c r="S28" s="13">
        <f t="shared" si="1"/>
        <v>3588.4269472979749</v>
      </c>
      <c r="T28" s="13">
        <f t="shared" si="1"/>
        <v>3950.8580689750706</v>
      </c>
      <c r="U28" s="13">
        <f t="shared" si="1"/>
        <v>4349.8947339415527</v>
      </c>
      <c r="V28" s="13">
        <f t="shared" si="1"/>
        <v>4789.2341020696504</v>
      </c>
      <c r="W28" s="13">
        <f t="shared" si="1"/>
        <v>5272.946746378685</v>
      </c>
      <c r="X28" s="13">
        <f t="shared" si="1"/>
        <v>5805.514367762933</v>
      </c>
      <c r="Y28" s="13">
        <f t="shared" si="1"/>
        <v>6391.8713189069895</v>
      </c>
      <c r="Z28" s="13">
        <f t="shared" si="1"/>
        <v>7037.450322116596</v>
      </c>
      <c r="AA28" s="13">
        <f t="shared" si="1"/>
        <v>7748.2328046503726</v>
      </c>
      <c r="AB28" s="2">
        <f>SUM(P28:AA28)</f>
        <v>57842.62894623883</v>
      </c>
      <c r="AC28" s="13">
        <f>(AA28*(1+$B$5))+AA32</f>
        <v>8530.8043179200613</v>
      </c>
      <c r="AD28" s="13">
        <f t="shared" ref="AD28:AN28" si="2">(AC28*(1+$B$5))+AC32</f>
        <v>9392.4155540299889</v>
      </c>
      <c r="AE28" s="13">
        <f t="shared" si="2"/>
        <v>10341.049524987018</v>
      </c>
      <c r="AF28" s="13">
        <f t="shared" si="2"/>
        <v>11385.495527010708</v>
      </c>
      <c r="AG28" s="13">
        <f t="shared" si="2"/>
        <v>12535.43057523879</v>
      </c>
      <c r="AH28" s="13">
        <f t="shared" si="2"/>
        <v>13801.509063337908</v>
      </c>
      <c r="AI28" s="13">
        <f t="shared" si="2"/>
        <v>15195.461478735037</v>
      </c>
      <c r="AJ28" s="13">
        <f t="shared" si="2"/>
        <v>16730.203088087277</v>
      </c>
      <c r="AK28" s="13">
        <f t="shared" si="2"/>
        <v>18419.953599984092</v>
      </c>
      <c r="AL28" s="13">
        <f t="shared" si="2"/>
        <v>20280.368913582482</v>
      </c>
      <c r="AM28" s="13">
        <f t="shared" si="2"/>
        <v>22328.686173854312</v>
      </c>
      <c r="AN28" s="13">
        <f t="shared" si="2"/>
        <v>24583.883477413601</v>
      </c>
      <c r="AO28" s="2">
        <f>SUM(AC28:AN28)</f>
        <v>183525.26129418125</v>
      </c>
    </row>
    <row r="29" spans="1:41" s="19" customFormat="1" x14ac:dyDescent="0.3">
      <c r="A29" s="2" t="s">
        <v>63</v>
      </c>
      <c r="B29" s="2"/>
      <c r="C29" s="2">
        <f>($B$3*$B$20)+($C$28*$B$21)</f>
        <v>800</v>
      </c>
      <c r="D29" s="12">
        <f>D28*$B$21</f>
        <v>93.300000000000011</v>
      </c>
      <c r="E29" s="12">
        <f>E28*$B$21</f>
        <v>102.72330000000002</v>
      </c>
      <c r="F29" s="12">
        <f t="shared" ref="F29:Q29" si="3">F28*$B$21</f>
        <v>113.09835330000004</v>
      </c>
      <c r="G29" s="12">
        <f t="shared" si="3"/>
        <v>124.52128698330006</v>
      </c>
      <c r="H29" s="12">
        <f t="shared" si="3"/>
        <v>137.09793696861337</v>
      </c>
      <c r="I29" s="12">
        <f t="shared" si="3"/>
        <v>150.94482860244332</v>
      </c>
      <c r="J29" s="12">
        <f t="shared" si="3"/>
        <v>166.1902562912901</v>
      </c>
      <c r="K29" s="12">
        <f t="shared" si="3"/>
        <v>182.97547217671041</v>
      </c>
      <c r="L29" s="12">
        <f t="shared" si="3"/>
        <v>201.45599486655817</v>
      </c>
      <c r="M29" s="12">
        <f t="shared" si="3"/>
        <v>221.80305034808055</v>
      </c>
      <c r="N29" s="12">
        <f t="shared" si="3"/>
        <v>244.20515843323665</v>
      </c>
      <c r="O29" s="2">
        <f>SUM(C29:N29)</f>
        <v>2538.3156379702323</v>
      </c>
      <c r="P29" s="12">
        <f t="shared" si="3"/>
        <v>268.86987943499355</v>
      </c>
      <c r="Q29" s="12">
        <f t="shared" si="3"/>
        <v>296.02573725792791</v>
      </c>
      <c r="R29" s="12">
        <f t="shared" ref="R29" si="4">R28*$B$21</f>
        <v>325.92433672097866</v>
      </c>
      <c r="S29" s="12">
        <f t="shared" ref="S29" si="5">S28*$B$21</f>
        <v>358.84269472979753</v>
      </c>
      <c r="T29" s="12">
        <f t="shared" ref="T29" si="6">T28*$B$21</f>
        <v>395.0858068975071</v>
      </c>
      <c r="U29" s="12">
        <f t="shared" ref="U29" si="7">U28*$B$21</f>
        <v>434.98947339415531</v>
      </c>
      <c r="V29" s="12">
        <f t="shared" ref="V29" si="8">V28*$B$21</f>
        <v>478.92341020696506</v>
      </c>
      <c r="W29" s="12">
        <f t="shared" ref="W29" si="9">W28*$B$21</f>
        <v>527.29467463786852</v>
      </c>
      <c r="X29" s="12">
        <f t="shared" ref="X29" si="10">X28*$B$21</f>
        <v>580.55143677629337</v>
      </c>
      <c r="Y29" s="12">
        <f t="shared" ref="Y29" si="11">Y28*$B$21</f>
        <v>639.18713189069899</v>
      </c>
      <c r="Z29" s="12">
        <f t="shared" ref="Z29" si="12">Z28*$B$21</f>
        <v>703.74503221165969</v>
      </c>
      <c r="AA29" s="12">
        <f t="shared" ref="AA29" si="13">AA28*$B$21</f>
        <v>774.82328046503733</v>
      </c>
      <c r="AB29" s="2">
        <f>SUM(P29:AA29)</f>
        <v>5784.2628946238829</v>
      </c>
      <c r="AC29" s="12">
        <f t="shared" ref="AC29" si="14">AC28*$B$21</f>
        <v>853.08043179200615</v>
      </c>
      <c r="AD29" s="12">
        <f t="shared" ref="AD29" si="15">AD28*$B$21</f>
        <v>939.24155540299898</v>
      </c>
      <c r="AE29" s="12">
        <f t="shared" ref="AE29" si="16">AE28*$B$21</f>
        <v>1034.1049524987018</v>
      </c>
      <c r="AF29" s="12">
        <f t="shared" ref="AF29" si="17">AF28*$B$21</f>
        <v>1138.5495527010708</v>
      </c>
      <c r="AG29" s="12">
        <f t="shared" ref="AG29" si="18">AG28*$B$21</f>
        <v>1253.543057523879</v>
      </c>
      <c r="AH29" s="12">
        <f t="shared" ref="AH29" si="19">AH28*$B$21</f>
        <v>1380.1509063337908</v>
      </c>
      <c r="AI29" s="12">
        <f t="shared" ref="AI29" si="20">AI28*$B$21</f>
        <v>1519.5461478735037</v>
      </c>
      <c r="AJ29" s="12">
        <f t="shared" ref="AJ29" si="21">AJ28*$B$21</f>
        <v>1673.0203088087278</v>
      </c>
      <c r="AK29" s="12">
        <f t="shared" ref="AK29" si="22">AK28*$B$21</f>
        <v>1841.9953599984092</v>
      </c>
      <c r="AL29" s="12">
        <f t="shared" ref="AL29" si="23">AL28*$B$21</f>
        <v>2028.0368913582483</v>
      </c>
      <c r="AM29" s="12">
        <f t="shared" ref="AM29" si="24">AM28*$B$21</f>
        <v>2232.8686173854312</v>
      </c>
      <c r="AN29" s="12">
        <f t="shared" ref="AN29" si="25">AN28*$B$21</f>
        <v>2458.3883477413601</v>
      </c>
      <c r="AO29" s="2">
        <f>SUM(AC29:AN29)</f>
        <v>18352.526129418125</v>
      </c>
    </row>
    <row r="30" spans="1:41" s="19" customFormat="1" x14ac:dyDescent="0.3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2"/>
    </row>
    <row r="31" spans="1:41" s="19" customFormat="1" x14ac:dyDescent="0.3">
      <c r="A31" s="17" t="s">
        <v>66</v>
      </c>
      <c r="B31" s="2"/>
      <c r="C31" s="17">
        <f>C29*$B$22</f>
        <v>8000</v>
      </c>
      <c r="D31" s="17">
        <f>D29*$B$22</f>
        <v>933.00000000000011</v>
      </c>
      <c r="E31" s="17">
        <f>E29*$B$22</f>
        <v>1027.2330000000002</v>
      </c>
      <c r="F31" s="17">
        <f t="shared" ref="F31:N31" si="26">F29*$B$22</f>
        <v>1130.9835330000005</v>
      </c>
      <c r="G31" s="17">
        <f t="shared" si="26"/>
        <v>1245.2128698330007</v>
      </c>
      <c r="H31" s="17">
        <f t="shared" si="26"/>
        <v>1370.9793696861336</v>
      </c>
      <c r="I31" s="17">
        <f t="shared" si="26"/>
        <v>1509.4482860244332</v>
      </c>
      <c r="J31" s="17">
        <f t="shared" si="26"/>
        <v>1661.902562912901</v>
      </c>
      <c r="K31" s="17">
        <f t="shared" si="26"/>
        <v>1829.754721767104</v>
      </c>
      <c r="L31" s="17">
        <f t="shared" si="26"/>
        <v>2014.5599486655817</v>
      </c>
      <c r="M31" s="17">
        <f t="shared" si="26"/>
        <v>2218.0305034808052</v>
      </c>
      <c r="N31" s="17">
        <f t="shared" si="26"/>
        <v>2442.0515843323665</v>
      </c>
      <c r="O31" s="17">
        <f>SUM(C31:N31)</f>
        <v>25383.156379702326</v>
      </c>
      <c r="P31" s="17">
        <f t="shared" ref="P31:Q31" si="27">P29*$B$22</f>
        <v>2688.6987943499353</v>
      </c>
      <c r="Q31" s="17">
        <f t="shared" si="27"/>
        <v>2960.257372579279</v>
      </c>
      <c r="R31" s="17">
        <f t="shared" ref="R31" si="28">R29*$B$22</f>
        <v>3259.2433672097868</v>
      </c>
      <c r="S31" s="17">
        <f t="shared" ref="S31" si="29">S29*$B$22</f>
        <v>3588.4269472979754</v>
      </c>
      <c r="T31" s="17">
        <f t="shared" ref="T31" si="30">T29*$B$22</f>
        <v>3950.8580689750711</v>
      </c>
      <c r="U31" s="17">
        <f t="shared" ref="U31" si="31">U29*$B$22</f>
        <v>4349.8947339415536</v>
      </c>
      <c r="V31" s="17">
        <f t="shared" ref="V31" si="32">V29*$B$22</f>
        <v>4789.2341020696504</v>
      </c>
      <c r="W31" s="17">
        <f t="shared" ref="W31" si="33">W29*$B$22</f>
        <v>5272.946746378685</v>
      </c>
      <c r="X31" s="17">
        <f t="shared" ref="X31" si="34">X29*$B$22</f>
        <v>5805.5143677629339</v>
      </c>
      <c r="Y31" s="17">
        <f t="shared" ref="Y31" si="35">Y29*$B$22</f>
        <v>6391.8713189069895</v>
      </c>
      <c r="Z31" s="17">
        <f t="shared" ref="Z31" si="36">Z29*$B$22</f>
        <v>7037.4503221165969</v>
      </c>
      <c r="AA31" s="17">
        <f t="shared" ref="AA31" si="37">AA29*$B$22</f>
        <v>7748.2328046503735</v>
      </c>
      <c r="AB31" s="17">
        <f>SUM(P31:AA31)</f>
        <v>57842.62894623883</v>
      </c>
      <c r="AC31" s="17">
        <f t="shared" ref="AC31" si="38">AC29*$B$22</f>
        <v>8530.8043179200613</v>
      </c>
      <c r="AD31" s="17">
        <f t="shared" ref="AD31" si="39">AD29*$B$22</f>
        <v>9392.4155540299907</v>
      </c>
      <c r="AE31" s="17">
        <f t="shared" ref="AE31" si="40">AE29*$B$22</f>
        <v>10341.049524987018</v>
      </c>
      <c r="AF31" s="17">
        <f t="shared" ref="AF31" si="41">AF29*$B$22</f>
        <v>11385.495527010708</v>
      </c>
      <c r="AG31" s="17">
        <f t="shared" ref="AG31" si="42">AG29*$B$22</f>
        <v>12535.43057523879</v>
      </c>
      <c r="AH31" s="17">
        <f t="shared" ref="AH31" si="43">AH29*$B$22</f>
        <v>13801.509063337908</v>
      </c>
      <c r="AI31" s="17">
        <f t="shared" ref="AI31" si="44">AI29*$B$22</f>
        <v>15195.461478735037</v>
      </c>
      <c r="AJ31" s="17">
        <f t="shared" ref="AJ31" si="45">AJ29*$B$22</f>
        <v>16730.203088087277</v>
      </c>
      <c r="AK31" s="17">
        <f t="shared" ref="AK31" si="46">AK29*$B$22</f>
        <v>18419.953599984092</v>
      </c>
      <c r="AL31" s="17">
        <f t="shared" ref="AL31" si="47">AL29*$B$22</f>
        <v>20280.368913582482</v>
      </c>
      <c r="AM31" s="17">
        <f t="shared" ref="AM31" si="48">AM29*$B$22</f>
        <v>22328.686173854312</v>
      </c>
      <c r="AN31" s="17">
        <f t="shared" ref="AN31" si="49">AN29*$B$22</f>
        <v>24583.883477413601</v>
      </c>
      <c r="AO31" s="17">
        <f>SUM(AC31:AN31)</f>
        <v>183525.26129418125</v>
      </c>
    </row>
    <row r="32" spans="1:41" s="19" customFormat="1" x14ac:dyDescent="0.3">
      <c r="A32" s="28" t="s">
        <v>56</v>
      </c>
      <c r="B32" s="20"/>
      <c r="C32" s="2">
        <f t="shared" ref="C32:N32" si="50">IF($B$25="yes",(C31*($B$7+($B$7*$B$23)+($B$7*$B$24))),C31*($B$7+($B$7*$B$23)))</f>
        <v>407.99999999999994</v>
      </c>
      <c r="D32" s="2">
        <f t="shared" si="50"/>
        <v>47.582999999999998</v>
      </c>
      <c r="E32" s="2">
        <f t="shared" si="50"/>
        <v>52.388883</v>
      </c>
      <c r="F32" s="2">
        <f t="shared" si="50"/>
        <v>57.680160183000012</v>
      </c>
      <c r="G32" s="2">
        <f t="shared" si="50"/>
        <v>63.505856361483026</v>
      </c>
      <c r="H32" s="2">
        <f t="shared" si="50"/>
        <v>69.919947853992795</v>
      </c>
      <c r="I32" s="2">
        <f t="shared" si="50"/>
        <v>76.98186258724607</v>
      </c>
      <c r="J32" s="2">
        <f t="shared" si="50"/>
        <v>84.757030708557934</v>
      </c>
      <c r="K32" s="2">
        <f t="shared" si="50"/>
        <v>93.31749081012228</v>
      </c>
      <c r="L32" s="2">
        <f t="shared" si="50"/>
        <v>102.74255738194465</v>
      </c>
      <c r="M32" s="2">
        <f t="shared" si="50"/>
        <v>113.11955567752105</v>
      </c>
      <c r="N32" s="2">
        <f t="shared" si="50"/>
        <v>124.54463080095067</v>
      </c>
      <c r="O32" s="28">
        <f>SUM(C32:N32)</f>
        <v>1294.5409753648185</v>
      </c>
      <c r="P32" s="2">
        <f t="shared" ref="P32:AA32" si="51">IF($B$25="yes",(P31*($B$7+($B$7*$B$23)+($B$7*$B$24))),P31*($B$7+($B$7*$B$23)))</f>
        <v>137.12363851184668</v>
      </c>
      <c r="Q32" s="2">
        <f t="shared" si="51"/>
        <v>150.97312600154319</v>
      </c>
      <c r="R32" s="2">
        <f t="shared" si="51"/>
        <v>166.22141172769909</v>
      </c>
      <c r="S32" s="2">
        <f t="shared" si="51"/>
        <v>183.0097743121967</v>
      </c>
      <c r="T32" s="2">
        <f t="shared" si="51"/>
        <v>201.49376151772859</v>
      </c>
      <c r="U32" s="2">
        <f t="shared" si="51"/>
        <v>221.8446314310192</v>
      </c>
      <c r="V32" s="2">
        <f t="shared" si="51"/>
        <v>244.25093920555213</v>
      </c>
      <c r="W32" s="2">
        <f t="shared" si="51"/>
        <v>268.9202840653129</v>
      </c>
      <c r="X32" s="2">
        <f t="shared" si="51"/>
        <v>296.08123275590958</v>
      </c>
      <c r="Y32" s="2">
        <f t="shared" si="51"/>
        <v>325.9854372642564</v>
      </c>
      <c r="Z32" s="2">
        <f t="shared" si="51"/>
        <v>358.90996642794636</v>
      </c>
      <c r="AA32" s="2">
        <f t="shared" si="51"/>
        <v>395.15987303716895</v>
      </c>
      <c r="AB32" s="28">
        <f>SUM(P32:AA32)</f>
        <v>2949.9740762581796</v>
      </c>
      <c r="AC32" s="2">
        <f t="shared" ref="AC32:AN32" si="52">IF($B$25="yes",(AC31*($B$7+($B$7*$B$23)+($B$7*$B$24))),AC31*($B$7+($B$7*$B$23)))</f>
        <v>435.07102021392302</v>
      </c>
      <c r="AD32" s="2">
        <f t="shared" si="52"/>
        <v>479.01319325552942</v>
      </c>
      <c r="AE32" s="2">
        <f t="shared" si="52"/>
        <v>527.39352577433783</v>
      </c>
      <c r="AF32" s="2">
        <f t="shared" si="52"/>
        <v>580.66027187754594</v>
      </c>
      <c r="AG32" s="2">
        <f t="shared" si="52"/>
        <v>639.30695933717811</v>
      </c>
      <c r="AH32" s="2">
        <f t="shared" si="52"/>
        <v>703.87696223023318</v>
      </c>
      <c r="AI32" s="2">
        <f t="shared" si="52"/>
        <v>774.96853541548671</v>
      </c>
      <c r="AJ32" s="2">
        <f t="shared" si="52"/>
        <v>853.24035749245093</v>
      </c>
      <c r="AK32" s="2">
        <f t="shared" si="52"/>
        <v>939.41763359918855</v>
      </c>
      <c r="AL32" s="2">
        <f t="shared" si="52"/>
        <v>1034.2988145927063</v>
      </c>
      <c r="AM32" s="2">
        <f t="shared" si="52"/>
        <v>1138.7629948665697</v>
      </c>
      <c r="AN32" s="2">
        <f t="shared" si="52"/>
        <v>1253.7780573480934</v>
      </c>
      <c r="AO32" s="28">
        <f>SUM(AC32:AN32)</f>
        <v>9359.7883260032449</v>
      </c>
    </row>
    <row r="33" spans="1:41" s="19" customFormat="1" x14ac:dyDescent="0.3">
      <c r="A33" s="24" t="s">
        <v>55</v>
      </c>
      <c r="B33" s="20"/>
      <c r="C33" s="20">
        <f>C32</f>
        <v>407.99999999999994</v>
      </c>
      <c r="D33" s="20">
        <f>C33+D32</f>
        <v>455.58299999999997</v>
      </c>
      <c r="E33" s="20">
        <f t="shared" ref="E33:Q33" si="53">D33+E32</f>
        <v>507.97188299999999</v>
      </c>
      <c r="F33" s="20">
        <f t="shared" si="53"/>
        <v>565.65204318300005</v>
      </c>
      <c r="G33" s="20">
        <f t="shared" si="53"/>
        <v>629.15789954448303</v>
      </c>
      <c r="H33" s="20">
        <f t="shared" si="53"/>
        <v>699.0778473984758</v>
      </c>
      <c r="I33" s="20">
        <f t="shared" si="53"/>
        <v>776.05970998572184</v>
      </c>
      <c r="J33" s="20">
        <f t="shared" si="53"/>
        <v>860.81674069427982</v>
      </c>
      <c r="K33" s="20">
        <f t="shared" si="53"/>
        <v>954.13423150440212</v>
      </c>
      <c r="L33" s="20">
        <f t="shared" si="53"/>
        <v>1056.8767888863467</v>
      </c>
      <c r="M33" s="20">
        <f t="shared" si="53"/>
        <v>1169.9963445638678</v>
      </c>
      <c r="N33" s="20">
        <f t="shared" si="53"/>
        <v>1294.5409753648185</v>
      </c>
      <c r="O33" s="20">
        <f>N33</f>
        <v>1294.5409753648185</v>
      </c>
      <c r="P33" s="20">
        <f>N33+P32</f>
        <v>1431.664613876665</v>
      </c>
      <c r="Q33" s="20">
        <f t="shared" si="53"/>
        <v>1582.6377398782083</v>
      </c>
      <c r="R33" s="20">
        <f t="shared" ref="R33" si="54">Q33+R32</f>
        <v>1748.8591516059073</v>
      </c>
      <c r="S33" s="20">
        <f t="shared" ref="S33" si="55">R33+S32</f>
        <v>1931.868925918104</v>
      </c>
      <c r="T33" s="20">
        <f t="shared" ref="T33" si="56">S33+T32</f>
        <v>2133.3626874358324</v>
      </c>
      <c r="U33" s="20">
        <f t="shared" ref="U33" si="57">T33+U32</f>
        <v>2355.2073188668514</v>
      </c>
      <c r="V33" s="20">
        <f t="shared" ref="V33" si="58">U33+V32</f>
        <v>2599.4582580724036</v>
      </c>
      <c r="W33" s="20">
        <f t="shared" ref="W33" si="59">V33+W32</f>
        <v>2868.3785421377165</v>
      </c>
      <c r="X33" s="20">
        <f t="shared" ref="X33" si="60">W33+X32</f>
        <v>3164.4597748936262</v>
      </c>
      <c r="Y33" s="20">
        <f t="shared" ref="Y33" si="61">X33+Y32</f>
        <v>3490.4452121578825</v>
      </c>
      <c r="Z33" s="20">
        <f t="shared" ref="Z33" si="62">Y33+Z32</f>
        <v>3849.355178585829</v>
      </c>
      <c r="AA33" s="20">
        <f t="shared" ref="AA33" si="63">Z33+AA32</f>
        <v>4244.5150516229978</v>
      </c>
      <c r="AB33" s="20">
        <f>AA33</f>
        <v>4244.5150516229978</v>
      </c>
      <c r="AC33" s="20">
        <f>AA33+AC32</f>
        <v>4679.5860718369204</v>
      </c>
      <c r="AD33" s="20">
        <f t="shared" ref="AD33" si="64">AC33+AD32</f>
        <v>5158.59926509245</v>
      </c>
      <c r="AE33" s="20">
        <f t="shared" ref="AE33" si="65">AD33+AE32</f>
        <v>5685.9927908667878</v>
      </c>
      <c r="AF33" s="20">
        <f t="shared" ref="AF33" si="66">AE33+AF32</f>
        <v>6266.6530627443335</v>
      </c>
      <c r="AG33" s="20">
        <f t="shared" ref="AG33" si="67">AF33+AG32</f>
        <v>6905.9600220815119</v>
      </c>
      <c r="AH33" s="20">
        <f t="shared" ref="AH33" si="68">AG33+AH32</f>
        <v>7609.8369843117453</v>
      </c>
      <c r="AI33" s="20">
        <f t="shared" ref="AI33" si="69">AH33+AI32</f>
        <v>8384.8055197272315</v>
      </c>
      <c r="AJ33" s="20">
        <f t="shared" ref="AJ33" si="70">AI33+AJ32</f>
        <v>9238.0458772196816</v>
      </c>
      <c r="AK33" s="20">
        <f t="shared" ref="AK33" si="71">AJ33+AK32</f>
        <v>10177.46351081887</v>
      </c>
      <c r="AL33" s="20">
        <f t="shared" ref="AL33" si="72">AK33+AL32</f>
        <v>11211.762325411577</v>
      </c>
      <c r="AM33" s="20">
        <f t="shared" ref="AM33" si="73">AL33+AM32</f>
        <v>12350.525320278146</v>
      </c>
      <c r="AN33" s="20">
        <f t="shared" ref="AN33" si="74">AM33+AN32</f>
        <v>13604.30337762624</v>
      </c>
      <c r="AO33" s="20">
        <f>AN33</f>
        <v>13604.30337762624</v>
      </c>
    </row>
    <row r="34" spans="1:41" s="19" customFormat="1" hidden="1" x14ac:dyDescent="0.3">
      <c r="A34" s="25" t="s">
        <v>25</v>
      </c>
      <c r="B34" s="20"/>
      <c r="C34" s="18">
        <f>$B$3+C28+C33</f>
        <v>15908</v>
      </c>
      <c r="D34" s="18">
        <f>C34+D28+D32</f>
        <v>16888.582999999999</v>
      </c>
      <c r="E34" s="18">
        <f t="shared" ref="E34:N34" si="75">D34+E28+E32</f>
        <v>17968.204882999999</v>
      </c>
      <c r="F34" s="18">
        <f t="shared" si="75"/>
        <v>19156.868576182998</v>
      </c>
      <c r="G34" s="18">
        <f t="shared" si="75"/>
        <v>20465.587302377484</v>
      </c>
      <c r="H34" s="18">
        <f t="shared" si="75"/>
        <v>21906.48661991761</v>
      </c>
      <c r="I34" s="18">
        <f t="shared" si="75"/>
        <v>23492.916768529289</v>
      </c>
      <c r="J34" s="18">
        <f t="shared" si="75"/>
        <v>25239.576362150747</v>
      </c>
      <c r="K34" s="18">
        <f t="shared" si="75"/>
        <v>27162.648574727973</v>
      </c>
      <c r="L34" s="18">
        <f t="shared" si="75"/>
        <v>29279.9510807755</v>
      </c>
      <c r="M34" s="18">
        <f t="shared" si="75"/>
        <v>31611.101139933824</v>
      </c>
      <c r="N34" s="18">
        <f t="shared" si="75"/>
        <v>34177.697355067139</v>
      </c>
      <c r="O34" s="18">
        <f>N34</f>
        <v>34177.697355067139</v>
      </c>
      <c r="P34" s="18">
        <f>N34+P28+P32</f>
        <v>37003.519787928919</v>
      </c>
      <c r="Q34" s="18">
        <f t="shared" ref="Q34:AA34" si="76">P34+Q28+Q32</f>
        <v>40114.750286509734</v>
      </c>
      <c r="R34" s="18">
        <f t="shared" si="76"/>
        <v>43540.215065447213</v>
      </c>
      <c r="S34" s="18">
        <f t="shared" si="76"/>
        <v>47311.651787057381</v>
      </c>
      <c r="T34" s="18">
        <f t="shared" si="76"/>
        <v>51464.003617550181</v>
      </c>
      <c r="U34" s="18">
        <f t="shared" si="76"/>
        <v>56035.742982922755</v>
      </c>
      <c r="V34" s="18">
        <f t="shared" si="76"/>
        <v>61069.228024197953</v>
      </c>
      <c r="W34" s="18">
        <f t="shared" si="76"/>
        <v>66611.095054641948</v>
      </c>
      <c r="X34" s="18">
        <f t="shared" si="76"/>
        <v>72712.690655160797</v>
      </c>
      <c r="Y34" s="18">
        <f t="shared" si="76"/>
        <v>79430.547411332052</v>
      </c>
      <c r="Z34" s="18">
        <f t="shared" si="76"/>
        <v>86826.907699876596</v>
      </c>
      <c r="AA34" s="18">
        <f t="shared" si="76"/>
        <v>94970.300377564126</v>
      </c>
      <c r="AB34" s="18">
        <f>AA34</f>
        <v>94970.300377564126</v>
      </c>
      <c r="AC34" s="18">
        <f>AA34+AC28+AC32</f>
        <v>103936.1757156981</v>
      </c>
      <c r="AD34" s="18">
        <f t="shared" ref="AD34:AN34" si="77">AC34+AD28+AD32</f>
        <v>113807.60446298361</v>
      </c>
      <c r="AE34" s="18">
        <f t="shared" si="77"/>
        <v>124676.04751374497</v>
      </c>
      <c r="AF34" s="18">
        <f t="shared" si="77"/>
        <v>136642.20331263321</v>
      </c>
      <c r="AG34" s="18">
        <f t="shared" si="77"/>
        <v>149816.94084720919</v>
      </c>
      <c r="AH34" s="18">
        <f t="shared" si="77"/>
        <v>164322.32687277731</v>
      </c>
      <c r="AI34" s="18">
        <f t="shared" si="77"/>
        <v>180292.75688692782</v>
      </c>
      <c r="AJ34" s="18">
        <f t="shared" si="77"/>
        <v>197876.20033250752</v>
      </c>
      <c r="AK34" s="18">
        <f t="shared" si="77"/>
        <v>217235.5715660908</v>
      </c>
      <c r="AL34" s="18">
        <f t="shared" si="77"/>
        <v>238550.23929426598</v>
      </c>
      <c r="AM34" s="18">
        <f t="shared" si="77"/>
        <v>262017.68846298684</v>
      </c>
      <c r="AN34" s="18">
        <f t="shared" si="77"/>
        <v>287855.34999774856</v>
      </c>
      <c r="AO34" s="18">
        <f>AN34</f>
        <v>287855.34999774856</v>
      </c>
    </row>
    <row r="35" spans="1:41" s="19" customFormat="1" x14ac:dyDescent="0.3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2"/>
    </row>
    <row r="36" spans="1:41" x14ac:dyDescent="0.3">
      <c r="A36" s="2" t="s">
        <v>62</v>
      </c>
      <c r="B36" s="2"/>
      <c r="C36" s="16">
        <f>C32*$B$9</f>
        <v>31007.999999999996</v>
      </c>
      <c r="D36" s="16">
        <f t="shared" ref="D36:P36" si="78">D32*$B$9</f>
        <v>3616.308</v>
      </c>
      <c r="E36" s="16">
        <f t="shared" si="78"/>
        <v>3981.555108</v>
      </c>
      <c r="F36" s="16">
        <f t="shared" si="78"/>
        <v>4383.6921739080008</v>
      </c>
      <c r="G36" s="16">
        <f t="shared" si="78"/>
        <v>4826.4450834727104</v>
      </c>
      <c r="H36" s="16">
        <f t="shared" si="78"/>
        <v>5313.9160369034526</v>
      </c>
      <c r="I36" s="16">
        <f t="shared" si="78"/>
        <v>5850.621556630701</v>
      </c>
      <c r="J36" s="16">
        <f t="shared" si="78"/>
        <v>6441.5343338504026</v>
      </c>
      <c r="K36" s="16">
        <f t="shared" si="78"/>
        <v>7092.1293015692936</v>
      </c>
      <c r="L36" s="16">
        <f t="shared" si="78"/>
        <v>7808.4343610277938</v>
      </c>
      <c r="M36" s="16">
        <f t="shared" si="78"/>
        <v>8597.0862314915994</v>
      </c>
      <c r="N36" s="16">
        <f t="shared" si="78"/>
        <v>9465.3919408722504</v>
      </c>
      <c r="O36" s="16">
        <f>SUM(C36:N36)</f>
        <v>98385.114127726207</v>
      </c>
      <c r="P36" s="16">
        <f t="shared" si="78"/>
        <v>10421.396526900347</v>
      </c>
      <c r="Q36" s="16">
        <f t="shared" ref="Q36:AA36" si="79">Q32*$B$9</f>
        <v>11473.957576117282</v>
      </c>
      <c r="R36" s="16">
        <f t="shared" si="79"/>
        <v>12632.827291305131</v>
      </c>
      <c r="S36" s="16">
        <f t="shared" si="79"/>
        <v>13908.74284772695</v>
      </c>
      <c r="T36" s="16">
        <f t="shared" si="79"/>
        <v>15313.525875347372</v>
      </c>
      <c r="U36" s="16">
        <f t="shared" si="79"/>
        <v>16860.191988757459</v>
      </c>
      <c r="V36" s="16">
        <f t="shared" si="79"/>
        <v>18563.071379621961</v>
      </c>
      <c r="W36" s="16">
        <f t="shared" si="79"/>
        <v>20437.941588963782</v>
      </c>
      <c r="X36" s="16">
        <f t="shared" si="79"/>
        <v>22502.17368944913</v>
      </c>
      <c r="Y36" s="16">
        <f t="shared" si="79"/>
        <v>24774.893232083487</v>
      </c>
      <c r="Z36" s="16">
        <f t="shared" si="79"/>
        <v>27277.157448523922</v>
      </c>
      <c r="AA36" s="16">
        <f t="shared" si="79"/>
        <v>30032.150350824839</v>
      </c>
      <c r="AB36" s="16">
        <f>SUM(P36:AA36)</f>
        <v>224198.02979562167</v>
      </c>
      <c r="AC36" s="16">
        <f t="shared" ref="AC36:AN36" si="80">AC32*$B$9</f>
        <v>33065.397536258148</v>
      </c>
      <c r="AD36" s="16">
        <f t="shared" si="80"/>
        <v>36405.002687420238</v>
      </c>
      <c r="AE36" s="16">
        <f t="shared" si="80"/>
        <v>40081.907958849675</v>
      </c>
      <c r="AF36" s="16">
        <f t="shared" si="80"/>
        <v>44130.180662693492</v>
      </c>
      <c r="AG36" s="16">
        <f t="shared" si="80"/>
        <v>48587.328909625539</v>
      </c>
      <c r="AH36" s="16">
        <f t="shared" si="80"/>
        <v>53494.649129497724</v>
      </c>
      <c r="AI36" s="16">
        <f t="shared" si="80"/>
        <v>58897.608691576992</v>
      </c>
      <c r="AJ36" s="16">
        <f t="shared" si="80"/>
        <v>64846.267169426268</v>
      </c>
      <c r="AK36" s="16">
        <f t="shared" si="80"/>
        <v>71395.740153538325</v>
      </c>
      <c r="AL36" s="16">
        <f t="shared" si="80"/>
        <v>78606.709909045676</v>
      </c>
      <c r="AM36" s="16">
        <f t="shared" si="80"/>
        <v>86545.987609859294</v>
      </c>
      <c r="AN36" s="16">
        <f t="shared" si="80"/>
        <v>95287.132358455099</v>
      </c>
      <c r="AO36" s="16">
        <f>SUM(AC36:AN36)</f>
        <v>711343.91277624655</v>
      </c>
    </row>
    <row r="37" spans="1:41" x14ac:dyDescent="0.3">
      <c r="A37" s="2" t="s">
        <v>23</v>
      </c>
      <c r="B37" s="2"/>
      <c r="C37" s="16">
        <f>C32*$B$10</f>
        <v>203999.99999999997</v>
      </c>
      <c r="D37" s="16">
        <f t="shared" ref="D37:P37" si="81">D32*$B$10</f>
        <v>23791.5</v>
      </c>
      <c r="E37" s="16">
        <f t="shared" si="81"/>
        <v>26194.441500000001</v>
      </c>
      <c r="F37" s="16">
        <f t="shared" si="81"/>
        <v>28840.080091500007</v>
      </c>
      <c r="G37" s="16">
        <f t="shared" si="81"/>
        <v>31752.928180741514</v>
      </c>
      <c r="H37" s="16">
        <f t="shared" si="81"/>
        <v>34959.973926996397</v>
      </c>
      <c r="I37" s="16">
        <f t="shared" si="81"/>
        <v>38490.931293623034</v>
      </c>
      <c r="J37" s="16">
        <f t="shared" si="81"/>
        <v>42378.51535427897</v>
      </c>
      <c r="K37" s="16">
        <f t="shared" si="81"/>
        <v>46658.745405061141</v>
      </c>
      <c r="L37" s="16">
        <f t="shared" si="81"/>
        <v>51371.278690972322</v>
      </c>
      <c r="M37" s="16">
        <f t="shared" si="81"/>
        <v>56559.777838760521</v>
      </c>
      <c r="N37" s="16">
        <f t="shared" si="81"/>
        <v>62272.315400475338</v>
      </c>
      <c r="O37" s="16">
        <f>SUM(C37:N37)</f>
        <v>647270.48768240924</v>
      </c>
      <c r="P37" s="16">
        <f t="shared" si="81"/>
        <v>68561.819255923343</v>
      </c>
      <c r="Q37" s="16">
        <f t="shared" ref="Q37:AA37" si="82">Q32*$B$10</f>
        <v>75486.563000771595</v>
      </c>
      <c r="R37" s="16">
        <f t="shared" si="82"/>
        <v>83110.705863849551</v>
      </c>
      <c r="S37" s="16">
        <f t="shared" si="82"/>
        <v>91504.887156098353</v>
      </c>
      <c r="T37" s="16">
        <f t="shared" si="82"/>
        <v>100746.8807588643</v>
      </c>
      <c r="U37" s="16">
        <f t="shared" si="82"/>
        <v>110922.3157155096</v>
      </c>
      <c r="V37" s="16">
        <f t="shared" si="82"/>
        <v>122125.46960277607</v>
      </c>
      <c r="W37" s="16">
        <f t="shared" si="82"/>
        <v>134460.14203265644</v>
      </c>
      <c r="X37" s="16">
        <f t="shared" si="82"/>
        <v>148040.61637795478</v>
      </c>
      <c r="Y37" s="16">
        <f t="shared" si="82"/>
        <v>162992.71863212821</v>
      </c>
      <c r="Z37" s="16">
        <f t="shared" si="82"/>
        <v>179454.98321397317</v>
      </c>
      <c r="AA37" s="16">
        <f t="shared" si="82"/>
        <v>197579.93651858447</v>
      </c>
      <c r="AB37" s="16">
        <f>SUM(P37:AA37)</f>
        <v>1474987.0381290899</v>
      </c>
      <c r="AC37" s="16">
        <f t="shared" ref="AC37:AN37" si="83">AC32*$B$10</f>
        <v>217535.5101069615</v>
      </c>
      <c r="AD37" s="16">
        <f t="shared" si="83"/>
        <v>239506.59662776469</v>
      </c>
      <c r="AE37" s="16">
        <f t="shared" si="83"/>
        <v>263696.76288716891</v>
      </c>
      <c r="AF37" s="16">
        <f t="shared" si="83"/>
        <v>290330.13593877299</v>
      </c>
      <c r="AG37" s="16">
        <f t="shared" si="83"/>
        <v>319653.47966858908</v>
      </c>
      <c r="AH37" s="16">
        <f t="shared" si="83"/>
        <v>351938.48111511656</v>
      </c>
      <c r="AI37" s="16">
        <f t="shared" si="83"/>
        <v>387484.26770774333</v>
      </c>
      <c r="AJ37" s="16">
        <f t="shared" si="83"/>
        <v>426620.17874622549</v>
      </c>
      <c r="AK37" s="16">
        <f t="shared" si="83"/>
        <v>469708.81679959426</v>
      </c>
      <c r="AL37" s="16">
        <f t="shared" si="83"/>
        <v>517149.40729635314</v>
      </c>
      <c r="AM37" s="16">
        <f t="shared" si="83"/>
        <v>569381.49743328488</v>
      </c>
      <c r="AN37" s="16">
        <f t="shared" si="83"/>
        <v>626889.02867404674</v>
      </c>
      <c r="AO37" s="16">
        <f>SUM(AC37:AN37)</f>
        <v>4679894.1630016211</v>
      </c>
    </row>
    <row r="38" spans="1:41" x14ac:dyDescent="0.3">
      <c r="A38" s="2"/>
      <c r="B38" s="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"/>
      <c r="P38" s="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"/>
      <c r="AC38" s="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2"/>
    </row>
    <row r="39" spans="1:41" x14ac:dyDescent="0.3">
      <c r="A39" s="2" t="s">
        <v>61</v>
      </c>
      <c r="B39" s="2"/>
      <c r="C39" s="2">
        <f>(C32*$B$13)+(C32*$B$17)+(C32*($B$9*$B$14))+(C32*($B$9*$B$18))</f>
        <v>9302.4</v>
      </c>
      <c r="D39" s="2">
        <f t="shared" ref="D39:AN39" si="84">(D32*$B$13)+(D32*$B$17)+(D32*($B$9*$B$14))+(D32*($B$9*$B$18))</f>
        <v>1084.8924</v>
      </c>
      <c r="E39" s="2">
        <f t="shared" si="84"/>
        <v>1194.4665324</v>
      </c>
      <c r="F39" s="2">
        <f t="shared" si="84"/>
        <v>1315.1076521724003</v>
      </c>
      <c r="G39" s="2">
        <f t="shared" si="84"/>
        <v>1447.933525041813</v>
      </c>
      <c r="H39" s="2">
        <f t="shared" si="84"/>
        <v>1594.1748110710357</v>
      </c>
      <c r="I39" s="2">
        <f t="shared" si="84"/>
        <v>1755.1864669892104</v>
      </c>
      <c r="J39" s="2">
        <f t="shared" si="84"/>
        <v>1932.4603001551209</v>
      </c>
      <c r="K39" s="2">
        <f t="shared" si="84"/>
        <v>2127.6387904707881</v>
      </c>
      <c r="L39" s="2">
        <f t="shared" si="84"/>
        <v>2342.5303083083381</v>
      </c>
      <c r="M39" s="2">
        <f t="shared" si="84"/>
        <v>2579.12586944748</v>
      </c>
      <c r="N39" s="2">
        <f t="shared" si="84"/>
        <v>2839.6175822616756</v>
      </c>
      <c r="O39" s="16">
        <f>SUM(C39:N39)</f>
        <v>29515.534238317861</v>
      </c>
      <c r="P39" s="2">
        <f t="shared" si="84"/>
        <v>3126.4189580701045</v>
      </c>
      <c r="Q39" s="2">
        <f t="shared" si="84"/>
        <v>3442.187272835185</v>
      </c>
      <c r="R39" s="2">
        <f t="shared" si="84"/>
        <v>3789.8481873915393</v>
      </c>
      <c r="S39" s="2">
        <f t="shared" si="84"/>
        <v>4172.622854318085</v>
      </c>
      <c r="T39" s="2">
        <f t="shared" si="84"/>
        <v>4594.0577626042123</v>
      </c>
      <c r="U39" s="2">
        <f t="shared" si="84"/>
        <v>5058.0575966272381</v>
      </c>
      <c r="V39" s="2">
        <f t="shared" si="84"/>
        <v>5568.9214138865891</v>
      </c>
      <c r="W39" s="2">
        <f t="shared" si="84"/>
        <v>6131.3824766891339</v>
      </c>
      <c r="X39" s="2">
        <f t="shared" si="84"/>
        <v>6750.6521068347383</v>
      </c>
      <c r="Y39" s="2">
        <f t="shared" si="84"/>
        <v>7432.467969625046</v>
      </c>
      <c r="Z39" s="2">
        <f t="shared" si="84"/>
        <v>8183.1472345571774</v>
      </c>
      <c r="AA39" s="2">
        <f t="shared" si="84"/>
        <v>9009.6451052474531</v>
      </c>
      <c r="AB39" s="16">
        <f>SUM(P39:AA39)</f>
        <v>67259.408938686509</v>
      </c>
      <c r="AC39" s="2">
        <f t="shared" si="84"/>
        <v>9919.6192608774454</v>
      </c>
      <c r="AD39" s="2">
        <f t="shared" si="84"/>
        <v>10921.500806226071</v>
      </c>
      <c r="AE39" s="2">
        <f t="shared" si="84"/>
        <v>12024.572387654904</v>
      </c>
      <c r="AF39" s="2">
        <f t="shared" si="84"/>
        <v>13239.054198808048</v>
      </c>
      <c r="AG39" s="2">
        <f t="shared" si="84"/>
        <v>14576.198672887662</v>
      </c>
      <c r="AH39" s="2">
        <f t="shared" si="84"/>
        <v>16048.394738849316</v>
      </c>
      <c r="AI39" s="2">
        <f t="shared" si="84"/>
        <v>17669.282607473098</v>
      </c>
      <c r="AJ39" s="2">
        <f t="shared" si="84"/>
        <v>19453.880150827881</v>
      </c>
      <c r="AK39" s="2">
        <f t="shared" si="84"/>
        <v>21418.722046061499</v>
      </c>
      <c r="AL39" s="2">
        <f t="shared" si="84"/>
        <v>23582.012972713706</v>
      </c>
      <c r="AM39" s="2">
        <f t="shared" si="84"/>
        <v>25963.796282957788</v>
      </c>
      <c r="AN39" s="2">
        <f t="shared" si="84"/>
        <v>28586.139707536531</v>
      </c>
      <c r="AO39" s="16">
        <f>SUM(AC39:AN39)</f>
        <v>213403.17383287396</v>
      </c>
    </row>
    <row r="40" spans="1:41" x14ac:dyDescent="0.3">
      <c r="A40" s="2" t="s">
        <v>5</v>
      </c>
      <c r="B40" s="1"/>
      <c r="C40" s="16">
        <f>C39/C32</f>
        <v>22.8</v>
      </c>
      <c r="D40" s="16">
        <f t="shared" ref="D40:Q40" si="85">D39/D32</f>
        <v>22.8</v>
      </c>
      <c r="E40" s="16">
        <f t="shared" si="85"/>
        <v>22.8</v>
      </c>
      <c r="F40" s="16">
        <f t="shared" si="85"/>
        <v>22.8</v>
      </c>
      <c r="G40" s="16">
        <f t="shared" si="85"/>
        <v>22.8</v>
      </c>
      <c r="H40" s="16">
        <f t="shared" si="85"/>
        <v>22.8</v>
      </c>
      <c r="I40" s="16">
        <f t="shared" si="85"/>
        <v>22.8</v>
      </c>
      <c r="J40" s="16">
        <f t="shared" si="85"/>
        <v>22.8</v>
      </c>
      <c r="K40" s="16">
        <f t="shared" si="85"/>
        <v>22.8</v>
      </c>
      <c r="L40" s="16">
        <f t="shared" si="85"/>
        <v>22.8</v>
      </c>
      <c r="M40" s="16">
        <f t="shared" si="85"/>
        <v>22.8</v>
      </c>
      <c r="N40" s="16">
        <f t="shared" si="85"/>
        <v>22.8</v>
      </c>
      <c r="O40" s="16">
        <f>O39/O32</f>
        <v>22.8</v>
      </c>
      <c r="P40" s="16">
        <f t="shared" si="85"/>
        <v>22.8</v>
      </c>
      <c r="Q40" s="16">
        <f t="shared" si="85"/>
        <v>22.8</v>
      </c>
      <c r="R40" s="16">
        <f t="shared" ref="R40" si="86">R39/R32</f>
        <v>22.8</v>
      </c>
      <c r="S40" s="16">
        <f t="shared" ref="S40" si="87">S39/S32</f>
        <v>22.8</v>
      </c>
      <c r="T40" s="16">
        <f t="shared" ref="T40" si="88">T39/T32</f>
        <v>22.8</v>
      </c>
      <c r="U40" s="16">
        <f t="shared" ref="U40" si="89">U39/U32</f>
        <v>22.8</v>
      </c>
      <c r="V40" s="16">
        <f t="shared" ref="V40" si="90">V39/V32</f>
        <v>22.8</v>
      </c>
      <c r="W40" s="16">
        <f t="shared" ref="W40" si="91">W39/W32</f>
        <v>22.8</v>
      </c>
      <c r="X40" s="16">
        <f t="shared" ref="X40" si="92">X39/X32</f>
        <v>22.8</v>
      </c>
      <c r="Y40" s="16">
        <f t="shared" ref="Y40" si="93">Y39/Y32</f>
        <v>22.8</v>
      </c>
      <c r="Z40" s="16">
        <f t="shared" ref="Z40" si="94">Z39/Z32</f>
        <v>22.8</v>
      </c>
      <c r="AA40" s="16">
        <f t="shared" ref="AA40:AB40" si="95">AA39/AA32</f>
        <v>22.800000000000004</v>
      </c>
      <c r="AB40" s="16">
        <f t="shared" si="95"/>
        <v>22.800000000000004</v>
      </c>
      <c r="AC40" s="16">
        <f t="shared" ref="AC40" si="96">AC39/AC32</f>
        <v>22.8</v>
      </c>
      <c r="AD40" s="16">
        <f t="shared" ref="AD40" si="97">AD39/AD32</f>
        <v>22.8</v>
      </c>
      <c r="AE40" s="16">
        <f t="shared" ref="AE40" si="98">AE39/AE32</f>
        <v>22.8</v>
      </c>
      <c r="AF40" s="16">
        <f t="shared" ref="AF40" si="99">AF39/AF32</f>
        <v>22.8</v>
      </c>
      <c r="AG40" s="16">
        <f t="shared" ref="AG40" si="100">AG39/AG32</f>
        <v>22.8</v>
      </c>
      <c r="AH40" s="16">
        <f t="shared" ref="AH40" si="101">AH39/AH32</f>
        <v>22.8</v>
      </c>
      <c r="AI40" s="16">
        <f t="shared" ref="AI40" si="102">AI39/AI32</f>
        <v>22.8</v>
      </c>
      <c r="AJ40" s="16">
        <f t="shared" ref="AJ40" si="103">AJ39/AJ32</f>
        <v>22.8</v>
      </c>
      <c r="AK40" s="16">
        <f t="shared" ref="AK40" si="104">AK39/AK32</f>
        <v>22.8</v>
      </c>
      <c r="AL40" s="16">
        <f t="shared" ref="AL40" si="105">AL39/AL32</f>
        <v>22.8</v>
      </c>
      <c r="AM40" s="16">
        <f t="shared" ref="AM40" si="106">AM39/AM32</f>
        <v>22.8</v>
      </c>
      <c r="AN40" s="16">
        <f t="shared" ref="AN40:AO40" si="107">AN39/AN32</f>
        <v>22.8</v>
      </c>
      <c r="AO40" s="16">
        <f t="shared" si="107"/>
        <v>22.799999999999997</v>
      </c>
    </row>
    <row r="42" spans="1:41" x14ac:dyDescent="0.3">
      <c r="O42" s="34"/>
      <c r="AB42" s="34"/>
      <c r="AO42" s="3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1FEE-7F33-4214-8BF5-6CE7C68C4335}">
  <dimension ref="A1:AO49"/>
  <sheetViews>
    <sheetView tabSelected="1" workbookViewId="0">
      <selection activeCell="B37" sqref="B37"/>
    </sheetView>
  </sheetViews>
  <sheetFormatPr defaultRowHeight="14.4" x14ac:dyDescent="0.3"/>
  <cols>
    <col min="1" max="1" width="55" bestFit="1" customWidth="1"/>
    <col min="2" max="2" width="18.77734375" customWidth="1"/>
    <col min="3" max="14" width="9.44140625" style="10" hidden="1" customWidth="1"/>
    <col min="15" max="15" width="13" customWidth="1"/>
    <col min="16" max="27" width="9.44140625" hidden="1" customWidth="1"/>
    <col min="28" max="28" width="15.33203125" customWidth="1"/>
    <col min="29" max="38" width="9.44140625" hidden="1" customWidth="1"/>
    <col min="39" max="40" width="10" hidden="1" customWidth="1"/>
    <col min="41" max="41" width="15.33203125" customWidth="1"/>
  </cols>
  <sheetData>
    <row r="1" spans="1:28" x14ac:dyDescent="0.3">
      <c r="A1" s="3" t="s">
        <v>7</v>
      </c>
      <c r="B1" s="3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28" x14ac:dyDescent="0.3">
      <c r="A3" t="s">
        <v>50</v>
      </c>
      <c r="B3" s="29">
        <v>1000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8" x14ac:dyDescent="0.3">
      <c r="A4" t="s">
        <v>6</v>
      </c>
      <c r="B4" s="29">
        <v>50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8" x14ac:dyDescent="0.3">
      <c r="A5" t="s">
        <v>70</v>
      </c>
      <c r="B5" s="30">
        <v>0.05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8" x14ac:dyDescent="0.3">
      <c r="B6" s="31"/>
    </row>
    <row r="7" spans="1:28" x14ac:dyDescent="0.3">
      <c r="A7" t="s">
        <v>65</v>
      </c>
      <c r="B7" s="30">
        <v>0.08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3">
      <c r="A8" t="s">
        <v>64</v>
      </c>
      <c r="B8" s="30">
        <v>0.2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8" x14ac:dyDescent="0.3">
      <c r="B9" s="31"/>
    </row>
    <row r="10" spans="1:28" x14ac:dyDescent="0.3">
      <c r="A10" t="s">
        <v>71</v>
      </c>
      <c r="B10" s="32">
        <v>100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4.4" customHeight="1" x14ac:dyDescent="0.3">
      <c r="A11" t="s">
        <v>24</v>
      </c>
      <c r="B11" s="32">
        <v>1200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4"/>
    </row>
    <row r="12" spans="1:28" x14ac:dyDescent="0.3">
      <c r="B12" s="31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8" x14ac:dyDescent="0.3">
      <c r="A13" s="3" t="s">
        <v>52</v>
      </c>
      <c r="B13" s="3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3">
      <c r="A14" t="s">
        <v>57</v>
      </c>
      <c r="B14" s="33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8" x14ac:dyDescent="0.3">
      <c r="A15" t="s">
        <v>59</v>
      </c>
      <c r="B15" s="30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28" x14ac:dyDescent="0.3">
      <c r="B16" s="31"/>
      <c r="O16" s="10"/>
    </row>
    <row r="17" spans="1:41" x14ac:dyDescent="0.3">
      <c r="A17" s="3" t="s">
        <v>53</v>
      </c>
      <c r="B17" s="31"/>
      <c r="O17" s="10"/>
    </row>
    <row r="18" spans="1:41" x14ac:dyDescent="0.3">
      <c r="A18" t="s">
        <v>57</v>
      </c>
      <c r="B18" s="33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41" x14ac:dyDescent="0.3">
      <c r="A19" t="s">
        <v>59</v>
      </c>
      <c r="B19" s="30">
        <v>0.15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41" x14ac:dyDescent="0.3">
      <c r="B20" s="31"/>
      <c r="O20" s="10"/>
    </row>
    <row r="21" spans="1:41" x14ac:dyDescent="0.3">
      <c r="A21" s="3" t="s">
        <v>54</v>
      </c>
      <c r="B21" s="31"/>
      <c r="O21" s="10"/>
    </row>
    <row r="22" spans="1:41" x14ac:dyDescent="0.3">
      <c r="A22" t="s">
        <v>58</v>
      </c>
      <c r="B22" s="33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41" x14ac:dyDescent="0.3">
      <c r="A23" t="s">
        <v>60</v>
      </c>
      <c r="B23" s="30">
        <v>0.15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5" spans="1:41" hidden="1" x14ac:dyDescent="0.3">
      <c r="A25" t="s">
        <v>4</v>
      </c>
      <c r="B25" s="5">
        <v>0.05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41" hidden="1" x14ac:dyDescent="0.3">
      <c r="A26" t="s">
        <v>3</v>
      </c>
      <c r="B26" s="5">
        <v>0.1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41" hidden="1" x14ac:dyDescent="0.3">
      <c r="A27" t="s">
        <v>9</v>
      </c>
      <c r="B27" s="2">
        <v>10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41" hidden="1" x14ac:dyDescent="0.3">
      <c r="A28" t="s">
        <v>68</v>
      </c>
      <c r="B28" s="27">
        <v>0.35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41" hidden="1" x14ac:dyDescent="0.3">
      <c r="A29" t="s">
        <v>69</v>
      </c>
      <c r="B29" s="27">
        <v>0.35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41" hidden="1" x14ac:dyDescent="0.3">
      <c r="A30" t="s">
        <v>67</v>
      </c>
      <c r="B30" s="27" t="str">
        <f>IF(OR(B22&gt;0,B23&gt;0),"yes","no")</f>
        <v>yes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41" hidden="1" x14ac:dyDescent="0.3"/>
    <row r="32" spans="1:41" s="19" customFormat="1" x14ac:dyDescent="0.3">
      <c r="A32"/>
      <c r="B32"/>
      <c r="C32" s="10" t="s">
        <v>10</v>
      </c>
      <c r="D32" s="10" t="s">
        <v>11</v>
      </c>
      <c r="E32" s="10" t="s">
        <v>12</v>
      </c>
      <c r="F32" s="10" t="s">
        <v>13</v>
      </c>
      <c r="G32" s="10" t="s">
        <v>14</v>
      </c>
      <c r="H32" s="10" t="s">
        <v>15</v>
      </c>
      <c r="I32" s="10" t="s">
        <v>16</v>
      </c>
      <c r="J32" s="10" t="s">
        <v>17</v>
      </c>
      <c r="K32" s="10" t="s">
        <v>18</v>
      </c>
      <c r="L32" s="10" t="s">
        <v>19</v>
      </c>
      <c r="M32" s="10" t="s">
        <v>20</v>
      </c>
      <c r="N32" s="10" t="s">
        <v>21</v>
      </c>
      <c r="O32" s="14" t="s">
        <v>0</v>
      </c>
      <c r="P32" s="15" t="s">
        <v>26</v>
      </c>
      <c r="Q32" s="15" t="s">
        <v>27</v>
      </c>
      <c r="R32" s="15" t="s">
        <v>28</v>
      </c>
      <c r="S32" s="15" t="s">
        <v>29</v>
      </c>
      <c r="T32" s="15" t="s">
        <v>30</v>
      </c>
      <c r="U32" s="15" t="s">
        <v>31</v>
      </c>
      <c r="V32" s="15" t="s">
        <v>32</v>
      </c>
      <c r="W32" s="15" t="s">
        <v>33</v>
      </c>
      <c r="X32" s="15" t="s">
        <v>34</v>
      </c>
      <c r="Y32" s="15" t="s">
        <v>35</v>
      </c>
      <c r="Z32" s="15" t="s">
        <v>36</v>
      </c>
      <c r="AA32" s="15" t="s">
        <v>37</v>
      </c>
      <c r="AB32" s="14" t="s">
        <v>1</v>
      </c>
      <c r="AC32" s="15" t="s">
        <v>38</v>
      </c>
      <c r="AD32" s="15" t="s">
        <v>39</v>
      </c>
      <c r="AE32" s="15" t="s">
        <v>40</v>
      </c>
      <c r="AF32" s="15" t="s">
        <v>41</v>
      </c>
      <c r="AG32" s="15" t="s">
        <v>42</v>
      </c>
      <c r="AH32" s="15" t="s">
        <v>43</v>
      </c>
      <c r="AI32" s="15" t="s">
        <v>44</v>
      </c>
      <c r="AJ32" s="15" t="s">
        <v>45</v>
      </c>
      <c r="AK32" s="15" t="s">
        <v>46</v>
      </c>
      <c r="AL32" s="15" t="s">
        <v>47</v>
      </c>
      <c r="AM32" s="15" t="s">
        <v>48</v>
      </c>
      <c r="AN32" s="15" t="s">
        <v>49</v>
      </c>
      <c r="AO32" s="14" t="s">
        <v>2</v>
      </c>
    </row>
    <row r="33" spans="1:41" s="19" customFormat="1" x14ac:dyDescent="0.3">
      <c r="A33" s="2" t="s">
        <v>22</v>
      </c>
      <c r="B33" s="2"/>
      <c r="C33" s="12">
        <f>$B$4</f>
        <v>50</v>
      </c>
      <c r="D33" s="12">
        <f>(C33*(1+$B$5))+C38</f>
        <v>67.460000000000008</v>
      </c>
      <c r="E33" s="12">
        <f t="shared" ref="E33:AA33" si="0">(D33*(1+$B$5))+D38</f>
        <v>72.667912000000015</v>
      </c>
      <c r="F33" s="12">
        <f t="shared" si="0"/>
        <v>78.277874806400021</v>
      </c>
      <c r="G33" s="12">
        <f t="shared" si="0"/>
        <v>84.320926741454102</v>
      </c>
      <c r="H33" s="12">
        <f t="shared" si="0"/>
        <v>90.830502285894369</v>
      </c>
      <c r="I33" s="12">
        <f t="shared" si="0"/>
        <v>97.84261706236542</v>
      </c>
      <c r="J33" s="12">
        <f t="shared" si="0"/>
        <v>105.39606709958004</v>
      </c>
      <c r="K33" s="12">
        <f t="shared" si="0"/>
        <v>113.53264347966761</v>
      </c>
      <c r="L33" s="12">
        <f t="shared" si="0"/>
        <v>122.29736355629797</v>
      </c>
      <c r="M33" s="12">
        <f t="shared" si="0"/>
        <v>131.73872002284418</v>
      </c>
      <c r="N33" s="12">
        <f t="shared" si="0"/>
        <v>141.90894920860777</v>
      </c>
      <c r="O33" s="2">
        <f>SUM(C33:N33)</f>
        <v>1156.2735762631116</v>
      </c>
      <c r="P33" s="12">
        <f>(N33*(1+$B$5))+N38</f>
        <v>152.86432008751228</v>
      </c>
      <c r="Q33" s="12">
        <f t="shared" si="0"/>
        <v>164.66544559826824</v>
      </c>
      <c r="R33" s="12">
        <f t="shared" si="0"/>
        <v>177.37761799845455</v>
      </c>
      <c r="S33" s="12">
        <f t="shared" si="0"/>
        <v>191.07117010793527</v>
      </c>
      <c r="T33" s="12">
        <f t="shared" si="0"/>
        <v>205.82186444026789</v>
      </c>
      <c r="U33" s="12">
        <f t="shared" si="0"/>
        <v>221.71131237505659</v>
      </c>
      <c r="V33" s="12">
        <f t="shared" si="0"/>
        <v>238.82742569041096</v>
      </c>
      <c r="W33" s="12">
        <f t="shared" si="0"/>
        <v>257.2649029537107</v>
      </c>
      <c r="X33" s="12">
        <f t="shared" si="0"/>
        <v>277.12575346173719</v>
      </c>
      <c r="Y33" s="12">
        <f t="shared" si="0"/>
        <v>298.51986162898328</v>
      </c>
      <c r="Z33" s="12">
        <f t="shared" si="0"/>
        <v>321.56559494674082</v>
      </c>
      <c r="AA33" s="12">
        <f t="shared" si="0"/>
        <v>346.39045887662922</v>
      </c>
      <c r="AB33" s="2">
        <f>SUM(P33:AA33)</f>
        <v>2853.2057281657067</v>
      </c>
      <c r="AC33" s="12">
        <f>(AA33*(1+$B$5))+AA38</f>
        <v>373.13180230190505</v>
      </c>
      <c r="AD33" s="12">
        <f t="shared" ref="AD33:AN33" si="1">(AC33*(1+$B$5))+AC38</f>
        <v>401.93757743961214</v>
      </c>
      <c r="AE33" s="12">
        <f t="shared" si="1"/>
        <v>432.9671584179502</v>
      </c>
      <c r="AF33" s="12">
        <f t="shared" si="1"/>
        <v>466.39222304781595</v>
      </c>
      <c r="AG33" s="12">
        <f t="shared" si="1"/>
        <v>502.39770266710735</v>
      </c>
      <c r="AH33" s="12">
        <f t="shared" si="1"/>
        <v>541.18280531300798</v>
      </c>
      <c r="AI33" s="12">
        <f t="shared" si="1"/>
        <v>582.96211788317214</v>
      </c>
      <c r="AJ33" s="12">
        <f t="shared" si="1"/>
        <v>627.96679338375316</v>
      </c>
      <c r="AK33" s="12">
        <f t="shared" si="1"/>
        <v>676.44582983297892</v>
      </c>
      <c r="AL33" s="12">
        <f t="shared" si="1"/>
        <v>728.66744789608492</v>
      </c>
      <c r="AM33" s="12">
        <f t="shared" si="1"/>
        <v>784.92057487366264</v>
      </c>
      <c r="AN33" s="12">
        <f t="shared" si="1"/>
        <v>845.51644325390942</v>
      </c>
      <c r="AO33" s="2">
        <f>SUM(AC33:AN33)</f>
        <v>6964.4884763109603</v>
      </c>
    </row>
    <row r="34" spans="1:41" s="19" customFormat="1" x14ac:dyDescent="0.3">
      <c r="A34" s="2" t="s">
        <v>63</v>
      </c>
      <c r="B34" s="2"/>
      <c r="C34" s="2">
        <f>($B$3*$B$25)+($C$33*$B$26)</f>
        <v>55</v>
      </c>
      <c r="D34" s="12">
        <f t="shared" ref="D34:N34" si="2">D33*$B$26</f>
        <v>6.7460000000000013</v>
      </c>
      <c r="E34" s="12">
        <f t="shared" si="2"/>
        <v>7.2667912000000019</v>
      </c>
      <c r="F34" s="12">
        <f t="shared" si="2"/>
        <v>7.8277874806400023</v>
      </c>
      <c r="G34" s="12">
        <f t="shared" si="2"/>
        <v>8.4320926741454105</v>
      </c>
      <c r="H34" s="12">
        <f t="shared" si="2"/>
        <v>9.0830502285894372</v>
      </c>
      <c r="I34" s="12">
        <f t="shared" si="2"/>
        <v>9.784261706236542</v>
      </c>
      <c r="J34" s="12">
        <f t="shared" si="2"/>
        <v>10.539606709958004</v>
      </c>
      <c r="K34" s="12">
        <f t="shared" si="2"/>
        <v>11.353264347966762</v>
      </c>
      <c r="L34" s="12">
        <f t="shared" si="2"/>
        <v>12.229736355629797</v>
      </c>
      <c r="M34" s="12">
        <f t="shared" si="2"/>
        <v>13.173872002284419</v>
      </c>
      <c r="N34" s="12">
        <f t="shared" si="2"/>
        <v>14.190894920860778</v>
      </c>
      <c r="O34" s="2">
        <f>SUM(C34:N34)</f>
        <v>165.62735762631115</v>
      </c>
      <c r="P34" s="12">
        <f>P33*$B$26</f>
        <v>15.286432008751229</v>
      </c>
      <c r="Q34" s="12">
        <f t="shared" ref="Q34:AA34" si="3">Q33*$B$26</f>
        <v>16.466544559826826</v>
      </c>
      <c r="R34" s="12">
        <f t="shared" si="3"/>
        <v>17.737761799845455</v>
      </c>
      <c r="S34" s="12">
        <f t="shared" si="3"/>
        <v>19.107117010793527</v>
      </c>
      <c r="T34" s="12">
        <f t="shared" si="3"/>
        <v>20.582186444026789</v>
      </c>
      <c r="U34" s="12">
        <f t="shared" si="3"/>
        <v>22.171131237505662</v>
      </c>
      <c r="V34" s="12">
        <f t="shared" si="3"/>
        <v>23.882742569041099</v>
      </c>
      <c r="W34" s="12">
        <f t="shared" si="3"/>
        <v>25.726490295371072</v>
      </c>
      <c r="X34" s="12">
        <f t="shared" si="3"/>
        <v>27.712575346173722</v>
      </c>
      <c r="Y34" s="12">
        <f t="shared" si="3"/>
        <v>29.851986162898328</v>
      </c>
      <c r="Z34" s="12">
        <f t="shared" si="3"/>
        <v>32.156559494674084</v>
      </c>
      <c r="AA34" s="12">
        <f t="shared" si="3"/>
        <v>34.639045887662924</v>
      </c>
      <c r="AB34" s="2">
        <f>SUM(P34:AA34)</f>
        <v>285.32057281657075</v>
      </c>
      <c r="AC34" s="12">
        <f>AC33*$B$26</f>
        <v>37.313180230190504</v>
      </c>
      <c r="AD34" s="12">
        <f t="shared" ref="AD34" si="4">AD33*$B$26</f>
        <v>40.193757743961214</v>
      </c>
      <c r="AE34" s="12">
        <f t="shared" ref="AE34" si="5">AE33*$B$26</f>
        <v>43.29671584179502</v>
      </c>
      <c r="AF34" s="12">
        <f t="shared" ref="AF34" si="6">AF33*$B$26</f>
        <v>46.639222304781597</v>
      </c>
      <c r="AG34" s="12">
        <f t="shared" ref="AG34" si="7">AG33*$B$26</f>
        <v>50.239770266710735</v>
      </c>
      <c r="AH34" s="12">
        <f t="shared" ref="AH34" si="8">AH33*$B$26</f>
        <v>54.118280531300798</v>
      </c>
      <c r="AI34" s="12">
        <f t="shared" ref="AI34" si="9">AI33*$B$26</f>
        <v>58.296211788317216</v>
      </c>
      <c r="AJ34" s="12">
        <f t="shared" ref="AJ34" si="10">AJ33*$B$26</f>
        <v>62.79667933837532</v>
      </c>
      <c r="AK34" s="12">
        <f t="shared" ref="AK34" si="11">AK33*$B$26</f>
        <v>67.644582983297894</v>
      </c>
      <c r="AL34" s="12">
        <f t="shared" ref="AL34" si="12">AL33*$B$26</f>
        <v>72.866744789608489</v>
      </c>
      <c r="AM34" s="12">
        <f t="shared" ref="AM34" si="13">AM33*$B$26</f>
        <v>78.492057487366267</v>
      </c>
      <c r="AN34" s="12">
        <f t="shared" ref="AN34" si="14">AN33*$B$26</f>
        <v>84.551644325390953</v>
      </c>
      <c r="AO34" s="2">
        <f>SUM(AC34:AN34)</f>
        <v>696.44884763109599</v>
      </c>
    </row>
    <row r="35" spans="1:41" s="19" customFormat="1" x14ac:dyDescent="0.3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2"/>
    </row>
    <row r="36" spans="1:41" s="19" customFormat="1" x14ac:dyDescent="0.3">
      <c r="A36" s="2" t="s">
        <v>66</v>
      </c>
      <c r="B36" s="2"/>
      <c r="C36" s="2">
        <f>C34*$B$27</f>
        <v>550</v>
      </c>
      <c r="D36" s="2">
        <f>D34*$B$27</f>
        <v>67.460000000000008</v>
      </c>
      <c r="E36" s="2">
        <f t="shared" ref="E36:Q36" si="15">E34*$B$27</f>
        <v>72.667912000000015</v>
      </c>
      <c r="F36" s="2">
        <f t="shared" si="15"/>
        <v>78.277874806400021</v>
      </c>
      <c r="G36" s="2">
        <f t="shared" si="15"/>
        <v>84.320926741454102</v>
      </c>
      <c r="H36" s="2">
        <f t="shared" si="15"/>
        <v>90.830502285894369</v>
      </c>
      <c r="I36" s="2">
        <f t="shared" si="15"/>
        <v>97.84261706236542</v>
      </c>
      <c r="J36" s="2">
        <f t="shared" si="15"/>
        <v>105.39606709958005</v>
      </c>
      <c r="K36" s="2">
        <f t="shared" si="15"/>
        <v>113.53264347966763</v>
      </c>
      <c r="L36" s="2">
        <f t="shared" si="15"/>
        <v>122.29736355629797</v>
      </c>
      <c r="M36" s="2">
        <f t="shared" si="15"/>
        <v>131.73872002284418</v>
      </c>
      <c r="N36" s="2">
        <f t="shared" si="15"/>
        <v>141.90894920860779</v>
      </c>
      <c r="O36" s="2">
        <f>SUM(C36:N36)</f>
        <v>1656.2735762631114</v>
      </c>
      <c r="P36" s="2">
        <f t="shared" si="15"/>
        <v>152.86432008751228</v>
      </c>
      <c r="Q36" s="2">
        <f t="shared" si="15"/>
        <v>164.66544559826826</v>
      </c>
      <c r="R36" s="2">
        <f t="shared" ref="R36" si="16">R34*$B$27</f>
        <v>177.37761799845455</v>
      </c>
      <c r="S36" s="2">
        <f t="shared" ref="S36" si="17">S34*$B$27</f>
        <v>191.07117010793527</v>
      </c>
      <c r="T36" s="2">
        <f t="shared" ref="T36" si="18">T34*$B$27</f>
        <v>205.82186444026789</v>
      </c>
      <c r="U36" s="2">
        <f t="shared" ref="U36" si="19">U34*$B$27</f>
        <v>221.71131237505662</v>
      </c>
      <c r="V36" s="2">
        <f t="shared" ref="V36" si="20">V34*$B$27</f>
        <v>238.82742569041099</v>
      </c>
      <c r="W36" s="2">
        <f t="shared" ref="W36" si="21">W34*$B$27</f>
        <v>257.2649029537107</v>
      </c>
      <c r="X36" s="2">
        <f t="shared" ref="X36" si="22">X34*$B$27</f>
        <v>277.12575346173719</v>
      </c>
      <c r="Y36" s="2">
        <f t="shared" ref="Y36" si="23">Y34*$B$27</f>
        <v>298.51986162898328</v>
      </c>
      <c r="Z36" s="2">
        <f t="shared" ref="Z36" si="24">Z34*$B$27</f>
        <v>321.56559494674082</v>
      </c>
      <c r="AA36" s="2">
        <f t="shared" ref="AA36" si="25">AA34*$B$27</f>
        <v>346.39045887662922</v>
      </c>
      <c r="AB36" s="2">
        <f>SUM(P36:AA36)</f>
        <v>2853.2057281657067</v>
      </c>
      <c r="AC36" s="2">
        <f t="shared" ref="AC36" si="26">AC34*$B$27</f>
        <v>373.13180230190505</v>
      </c>
      <c r="AD36" s="2">
        <f t="shared" ref="AD36" si="27">AD34*$B$27</f>
        <v>401.93757743961214</v>
      </c>
      <c r="AE36" s="2">
        <f t="shared" ref="AE36" si="28">AE34*$B$27</f>
        <v>432.9671584179502</v>
      </c>
      <c r="AF36" s="2">
        <f t="shared" ref="AF36" si="29">AF34*$B$27</f>
        <v>466.39222304781595</v>
      </c>
      <c r="AG36" s="2">
        <f t="shared" ref="AG36" si="30">AG34*$B$27</f>
        <v>502.39770266710735</v>
      </c>
      <c r="AH36" s="2">
        <f t="shared" ref="AH36" si="31">AH34*$B$27</f>
        <v>541.18280531300798</v>
      </c>
      <c r="AI36" s="2">
        <f t="shared" ref="AI36" si="32">AI34*$B$27</f>
        <v>582.96211788317214</v>
      </c>
      <c r="AJ36" s="2">
        <f t="shared" ref="AJ36" si="33">AJ34*$B$27</f>
        <v>627.96679338375316</v>
      </c>
      <c r="AK36" s="2">
        <f t="shared" ref="AK36" si="34">AK34*$B$27</f>
        <v>676.44582983297892</v>
      </c>
      <c r="AL36" s="2">
        <f t="shared" ref="AL36" si="35">AL34*$B$27</f>
        <v>728.66744789608492</v>
      </c>
      <c r="AM36" s="2">
        <f t="shared" ref="AM36" si="36">AM34*$B$27</f>
        <v>784.92057487366264</v>
      </c>
      <c r="AN36" s="2">
        <f t="shared" ref="AN36" si="37">AN34*$B$27</f>
        <v>845.51644325390953</v>
      </c>
      <c r="AO36" s="2">
        <f>SUM(AC36:AN36)</f>
        <v>6964.4884763109603</v>
      </c>
    </row>
    <row r="37" spans="1:41" s="19" customFormat="1" x14ac:dyDescent="0.3">
      <c r="A37" s="2" t="s">
        <v>51</v>
      </c>
      <c r="B37" s="20"/>
      <c r="C37" s="2">
        <f>IF($B$30="yes",(C36*($B$7+($B$7*$B$28)+($B$7*$B$29))),C36*($B$7+($B$7*$B$28)))</f>
        <v>74.800000000000011</v>
      </c>
      <c r="D37" s="2">
        <f t="shared" ref="D37:N37" si="38">IF($B$30="yes",(D36*($B$7+($B$7*$B$28)+($B$7*$B$29))),D36*($B$7+($B$7*$B$28)))</f>
        <v>9.1745600000000014</v>
      </c>
      <c r="E37" s="2">
        <f t="shared" si="38"/>
        <v>9.8828360320000019</v>
      </c>
      <c r="F37" s="2">
        <f t="shared" si="38"/>
        <v>10.645790973670403</v>
      </c>
      <c r="G37" s="2">
        <f t="shared" si="38"/>
        <v>11.467646036837758</v>
      </c>
      <c r="H37" s="2">
        <f t="shared" si="38"/>
        <v>12.352948310881635</v>
      </c>
      <c r="I37" s="2">
        <f t="shared" si="38"/>
        <v>13.306595920481698</v>
      </c>
      <c r="J37" s="2">
        <f t="shared" si="38"/>
        <v>14.333865125542887</v>
      </c>
      <c r="K37" s="2">
        <f t="shared" si="38"/>
        <v>15.440439513234798</v>
      </c>
      <c r="L37" s="2">
        <f t="shared" si="38"/>
        <v>16.632441443656525</v>
      </c>
      <c r="M37" s="2">
        <f t="shared" si="38"/>
        <v>17.916465923106809</v>
      </c>
      <c r="N37" s="2">
        <f t="shared" si="38"/>
        <v>19.29961709237066</v>
      </c>
      <c r="O37" s="2">
        <f>SUM(C37:N37)</f>
        <v>225.25320637178319</v>
      </c>
      <c r="P37" s="2">
        <f>IF($B$30="yes",(P36*($B$7+($B$7*$B$28)+($B$7*$B$29))),P36*($B$7+($B$7*$B$28)))</f>
        <v>20.789547531901672</v>
      </c>
      <c r="Q37" s="2">
        <f t="shared" ref="Q37" si="39">IF($B$30="yes",(Q36*($B$7+($B$7*$B$28)+($B$7*$B$29))),Q36*($B$7+($B$7*$B$28)))</f>
        <v>22.394500601364484</v>
      </c>
      <c r="R37" s="2">
        <f t="shared" ref="R37" si="40">IF($B$30="yes",(R36*($B$7+($B$7*$B$28)+($B$7*$B$29))),R36*($B$7+($B$7*$B$28)))</f>
        <v>24.123356047789819</v>
      </c>
      <c r="S37" s="2">
        <f t="shared" ref="S37" si="41">IF($B$30="yes",(S36*($B$7+($B$7*$B$28)+($B$7*$B$29))),S36*($B$7+($B$7*$B$28)))</f>
        <v>25.985679134679199</v>
      </c>
      <c r="T37" s="2">
        <f t="shared" ref="T37" si="42">IF($B$30="yes",(T36*($B$7+($B$7*$B$28)+($B$7*$B$29))),T36*($B$7+($B$7*$B$28)))</f>
        <v>27.991773563876436</v>
      </c>
      <c r="U37" s="2">
        <f t="shared" ref="U37" si="43">IF($B$30="yes",(U36*($B$7+($B$7*$B$28)+($B$7*$B$29))),U36*($B$7+($B$7*$B$28)))</f>
        <v>30.152738483007703</v>
      </c>
      <c r="V37" s="2">
        <f t="shared" ref="V37" si="44">IF($B$30="yes",(V36*($B$7+($B$7*$B$28)+($B$7*$B$29))),V36*($B$7+($B$7*$B$28)))</f>
        <v>32.480529893895898</v>
      </c>
      <c r="W37" s="2">
        <f t="shared" ref="W37" si="45">IF($B$30="yes",(W36*($B$7+($B$7*$B$28)+($B$7*$B$29))),W36*($B$7+($B$7*$B$28)))</f>
        <v>34.988026801704656</v>
      </c>
      <c r="X37" s="2">
        <f t="shared" ref="X37" si="46">IF($B$30="yes",(X36*($B$7+($B$7*$B$28)+($B$7*$B$29))),X36*($B$7+($B$7*$B$28)))</f>
        <v>37.689102470796257</v>
      </c>
      <c r="Y37" s="2">
        <f t="shared" ref="Y37" si="47">IF($B$30="yes",(Y36*($B$7+($B$7*$B$28)+($B$7*$B$29))),Y36*($B$7+($B$7*$B$28)))</f>
        <v>40.598701181541728</v>
      </c>
      <c r="Z37" s="2">
        <f t="shared" ref="Z37" si="48">IF($B$30="yes",(Z36*($B$7+($B$7*$B$28)+($B$7*$B$29))),Z36*($B$7+($B$7*$B$28)))</f>
        <v>43.732920912756754</v>
      </c>
      <c r="AA37" s="2">
        <f t="shared" ref="AA37" si="49">IF($B$30="yes",(AA36*($B$7+($B$7*$B$28)+($B$7*$B$29))),AA36*($B$7+($B$7*$B$28)))</f>
        <v>47.109102407221577</v>
      </c>
      <c r="AB37" s="2">
        <f>SUM(P37:AA37)</f>
        <v>388.03597903053617</v>
      </c>
      <c r="AC37" s="2">
        <f>IF($B$30="yes",(AC36*($B$7+($B$7*$B$28)+($B$7*$B$29))),AC36*($B$7+($B$7*$B$28)))</f>
        <v>50.745925113059094</v>
      </c>
      <c r="AD37" s="2">
        <f t="shared" ref="AD37" si="50">IF($B$30="yes",(AD36*($B$7+($B$7*$B$28)+($B$7*$B$29))),AD36*($B$7+($B$7*$B$28)))</f>
        <v>54.663510531787253</v>
      </c>
      <c r="AE37" s="2">
        <f t="shared" ref="AE37" si="51">IF($B$30="yes",(AE36*($B$7+($B$7*$B$28)+($B$7*$B$29))),AE36*($B$7+($B$7*$B$28)))</f>
        <v>58.883533544841235</v>
      </c>
      <c r="AF37" s="2">
        <f t="shared" ref="AF37" si="52">IF($B$30="yes",(AF36*($B$7+($B$7*$B$28)+($B$7*$B$29))),AF36*($B$7+($B$7*$B$28)))</f>
        <v>63.429342334502977</v>
      </c>
      <c r="AG37" s="2">
        <f t="shared" ref="AG37" si="53">IF($B$30="yes",(AG36*($B$7+($B$7*$B$28)+($B$7*$B$29))),AG36*($B$7+($B$7*$B$28)))</f>
        <v>68.326087562726599</v>
      </c>
      <c r="AH37" s="2">
        <f t="shared" ref="AH37" si="54">IF($B$30="yes",(AH36*($B$7+($B$7*$B$28)+($B$7*$B$29))),AH36*($B$7+($B$7*$B$28)))</f>
        <v>73.60086152256909</v>
      </c>
      <c r="AI37" s="2">
        <f t="shared" ref="AI37" si="55">IF($B$30="yes",(AI36*($B$7+($B$7*$B$28)+($B$7*$B$29))),AI36*($B$7+($B$7*$B$28)))</f>
        <v>79.282848032111417</v>
      </c>
      <c r="AJ37" s="2">
        <f t="shared" ref="AJ37" si="56">IF($B$30="yes",(AJ36*($B$7+($B$7*$B$28)+($B$7*$B$29))),AJ36*($B$7+($B$7*$B$28)))</f>
        <v>85.403483900190437</v>
      </c>
      <c r="AK37" s="2">
        <f t="shared" ref="AK37" si="57">IF($B$30="yes",(AK36*($B$7+($B$7*$B$28)+($B$7*$B$29))),AK36*($B$7+($B$7*$B$28)))</f>
        <v>91.996632857285135</v>
      </c>
      <c r="AL37" s="2">
        <f t="shared" ref="AL37" si="58">IF($B$30="yes",(AL36*($B$7+($B$7*$B$28)+($B$7*$B$29))),AL36*($B$7+($B$7*$B$28)))</f>
        <v>99.098772913867563</v>
      </c>
      <c r="AM37" s="2">
        <f t="shared" ref="AM37" si="59">IF($B$30="yes",(AM36*($B$7+($B$7*$B$28)+($B$7*$B$29))),AM36*($B$7+($B$7*$B$28)))</f>
        <v>106.74919818281813</v>
      </c>
      <c r="AN37" s="2">
        <f t="shared" ref="AN37" si="60">IF($B$30="yes",(AN36*($B$7+($B$7*$B$28)+($B$7*$B$29))),AN36*($B$7+($B$7*$B$28)))</f>
        <v>114.99023628253171</v>
      </c>
      <c r="AO37" s="2">
        <f>SUM(AC37:AN37)</f>
        <v>947.17043277829066</v>
      </c>
    </row>
    <row r="38" spans="1:41" s="19" customFormat="1" x14ac:dyDescent="0.3">
      <c r="A38" s="23" t="s">
        <v>56</v>
      </c>
      <c r="B38" s="20"/>
      <c r="C38" s="21">
        <f>C37*$B$8</f>
        <v>14.960000000000003</v>
      </c>
      <c r="D38" s="21">
        <f t="shared" ref="D38" si="61">D37*$B$8</f>
        <v>1.8349120000000003</v>
      </c>
      <c r="E38" s="21">
        <f t="shared" ref="E38" si="62">E37*$B$8</f>
        <v>1.9765672064000004</v>
      </c>
      <c r="F38" s="21">
        <f t="shared" ref="F38" si="63">F37*$B$8</f>
        <v>2.1291581947340807</v>
      </c>
      <c r="G38" s="21">
        <f t="shared" ref="G38" si="64">G37*$B$8</f>
        <v>2.2935292073675515</v>
      </c>
      <c r="H38" s="21">
        <f t="shared" ref="H38" si="65">H37*$B$8</f>
        <v>2.470589662176327</v>
      </c>
      <c r="I38" s="21">
        <f t="shared" ref="I38" si="66">I37*$B$8</f>
        <v>2.6613191840963397</v>
      </c>
      <c r="J38" s="21">
        <f t="shared" ref="J38" si="67">J37*$B$8</f>
        <v>2.8667730251085777</v>
      </c>
      <c r="K38" s="21">
        <f t="shared" ref="K38" si="68">K37*$B$8</f>
        <v>3.0880879026469596</v>
      </c>
      <c r="L38" s="21">
        <f t="shared" ref="L38" si="69">L37*$B$8</f>
        <v>3.326488288731305</v>
      </c>
      <c r="M38" s="21">
        <f t="shared" ref="M38" si="70">M37*$B$8</f>
        <v>3.583293184621362</v>
      </c>
      <c r="N38" s="21">
        <f t="shared" ref="N38:Q38" si="71">N37*$B$8</f>
        <v>3.859923418474132</v>
      </c>
      <c r="O38" s="23">
        <f>SUM(C38:N38)</f>
        <v>45.050641274356636</v>
      </c>
      <c r="P38" s="21">
        <f t="shared" si="71"/>
        <v>4.1579095063803342</v>
      </c>
      <c r="Q38" s="21">
        <f t="shared" si="71"/>
        <v>4.4789001202728969</v>
      </c>
      <c r="R38" s="21">
        <f t="shared" ref="R38" si="72">R37*$B$8</f>
        <v>4.8246712095579642</v>
      </c>
      <c r="S38" s="21">
        <f t="shared" ref="S38" si="73">S37*$B$8</f>
        <v>5.1971358269358401</v>
      </c>
      <c r="T38" s="21">
        <f t="shared" ref="T38" si="74">T37*$B$8</f>
        <v>5.5983547127752873</v>
      </c>
      <c r="U38" s="21">
        <f t="shared" ref="U38" si="75">U37*$B$8</f>
        <v>6.0305476966015412</v>
      </c>
      <c r="V38" s="21">
        <f t="shared" ref="V38" si="76">V37*$B$8</f>
        <v>6.4961059787791804</v>
      </c>
      <c r="W38" s="21">
        <f t="shared" ref="W38" si="77">W37*$B$8</f>
        <v>6.9976053603409314</v>
      </c>
      <c r="X38" s="21">
        <f t="shared" ref="X38" si="78">X37*$B$8</f>
        <v>7.5378204941592521</v>
      </c>
      <c r="Y38" s="21">
        <f t="shared" ref="Y38" si="79">Y37*$B$8</f>
        <v>8.1197402363083455</v>
      </c>
      <c r="Z38" s="21">
        <f t="shared" ref="Z38" si="80">Z37*$B$8</f>
        <v>8.7465841825513504</v>
      </c>
      <c r="AA38" s="21">
        <f t="shared" ref="AA38" si="81">AA37*$B$8</f>
        <v>9.4218204814443158</v>
      </c>
      <c r="AB38" s="23">
        <f>SUM(P38:AA38)</f>
        <v>77.607195806107242</v>
      </c>
      <c r="AC38" s="21">
        <f>AC37*$B$8</f>
        <v>10.149185022611819</v>
      </c>
      <c r="AD38" s="21">
        <f t="shared" ref="AD38" si="82">AD37*$B$8</f>
        <v>10.932702106357452</v>
      </c>
      <c r="AE38" s="21">
        <f t="shared" ref="AE38" si="83">AE37*$B$8</f>
        <v>11.776706708968248</v>
      </c>
      <c r="AF38" s="21">
        <f t="shared" ref="AF38" si="84">AF37*$B$8</f>
        <v>12.685868466900596</v>
      </c>
      <c r="AG38" s="21">
        <f t="shared" ref="AG38" si="85">AG37*$B$8</f>
        <v>13.66521751254532</v>
      </c>
      <c r="AH38" s="21">
        <f t="shared" ref="AH38" si="86">AH37*$B$8</f>
        <v>14.720172304513818</v>
      </c>
      <c r="AI38" s="21">
        <f t="shared" ref="AI38" si="87">AI37*$B$8</f>
        <v>15.856569606422283</v>
      </c>
      <c r="AJ38" s="21">
        <f t="shared" ref="AJ38" si="88">AJ37*$B$8</f>
        <v>17.080696780038089</v>
      </c>
      <c r="AK38" s="21">
        <f t="shared" ref="AK38" si="89">AK37*$B$8</f>
        <v>18.399326571457028</v>
      </c>
      <c r="AL38" s="21">
        <f t="shared" ref="AL38" si="90">AL37*$B$8</f>
        <v>19.819754582773513</v>
      </c>
      <c r="AM38" s="21">
        <f t="shared" ref="AM38" si="91">AM37*$B$8</f>
        <v>21.34983963656363</v>
      </c>
      <c r="AN38" s="21">
        <f t="shared" ref="AN38" si="92">AN37*$B$8</f>
        <v>22.998047256506343</v>
      </c>
      <c r="AO38" s="23">
        <f>SUM(AC38:AN38)</f>
        <v>189.43408655565813</v>
      </c>
    </row>
    <row r="39" spans="1:41" s="19" customFormat="1" x14ac:dyDescent="0.3">
      <c r="A39" s="24" t="s">
        <v>55</v>
      </c>
      <c r="B39" s="20"/>
      <c r="C39" s="20">
        <f>C38</f>
        <v>14.960000000000003</v>
      </c>
      <c r="D39" s="20">
        <f>C39+D38</f>
        <v>16.794912000000004</v>
      </c>
      <c r="E39" s="20">
        <f t="shared" ref="E39:N39" si="93">D39+E38</f>
        <v>18.771479206400002</v>
      </c>
      <c r="F39" s="20">
        <f t="shared" si="93"/>
        <v>20.900637401134084</v>
      </c>
      <c r="G39" s="20">
        <f t="shared" si="93"/>
        <v>23.194166608501636</v>
      </c>
      <c r="H39" s="20">
        <f t="shared" si="93"/>
        <v>25.664756270677962</v>
      </c>
      <c r="I39" s="20">
        <f t="shared" si="93"/>
        <v>28.326075454774301</v>
      </c>
      <c r="J39" s="20">
        <f t="shared" si="93"/>
        <v>31.19284847988288</v>
      </c>
      <c r="K39" s="20">
        <f t="shared" si="93"/>
        <v>34.280936382529838</v>
      </c>
      <c r="L39" s="20">
        <f t="shared" si="93"/>
        <v>37.607424671261143</v>
      </c>
      <c r="M39" s="20">
        <f t="shared" si="93"/>
        <v>41.190717855882504</v>
      </c>
      <c r="N39" s="20">
        <f t="shared" si="93"/>
        <v>45.050641274356636</v>
      </c>
      <c r="O39" s="20">
        <f>N39</f>
        <v>45.050641274356636</v>
      </c>
      <c r="P39" s="20">
        <f>N39+P38</f>
        <v>49.208550780736971</v>
      </c>
      <c r="Q39" s="20">
        <f>P39+Q38</f>
        <v>53.687450901009868</v>
      </c>
      <c r="R39" s="20">
        <f t="shared" ref="R39" si="94">Q39+R38</f>
        <v>58.51212211056783</v>
      </c>
      <c r="S39" s="20">
        <f t="shared" ref="S39" si="95">R39+S38</f>
        <v>63.709257937503672</v>
      </c>
      <c r="T39" s="20">
        <f t="shared" ref="T39" si="96">S39+T38</f>
        <v>69.307612650278955</v>
      </c>
      <c r="U39" s="20">
        <f t="shared" ref="U39" si="97">T39+U38</f>
        <v>75.3381603468805</v>
      </c>
      <c r="V39" s="20">
        <f t="shared" ref="V39" si="98">U39+V38</f>
        <v>81.834266325659684</v>
      </c>
      <c r="W39" s="20">
        <f t="shared" ref="W39" si="99">V39+W38</f>
        <v>88.831871686000611</v>
      </c>
      <c r="X39" s="20">
        <f t="shared" ref="X39" si="100">W39+X38</f>
        <v>96.369692180159859</v>
      </c>
      <c r="Y39" s="20">
        <f t="shared" ref="Y39" si="101">X39+Y38</f>
        <v>104.4894324164682</v>
      </c>
      <c r="Z39" s="20">
        <f t="shared" ref="Z39" si="102">Y39+Z38</f>
        <v>113.23601659901955</v>
      </c>
      <c r="AA39" s="20">
        <f t="shared" ref="AA39" si="103">Z39+AA38</f>
        <v>122.65783708046386</v>
      </c>
      <c r="AB39" s="20">
        <f>AA39</f>
        <v>122.65783708046386</v>
      </c>
      <c r="AC39" s="20">
        <f>AA39+AC38</f>
        <v>132.8070221030757</v>
      </c>
      <c r="AD39" s="20">
        <f>AC39+AD38</f>
        <v>143.73972420943315</v>
      </c>
      <c r="AE39" s="20">
        <f t="shared" ref="AE39" si="104">AD39+AE38</f>
        <v>155.5164309184014</v>
      </c>
      <c r="AF39" s="20">
        <f t="shared" ref="AF39" si="105">AE39+AF38</f>
        <v>168.20229938530198</v>
      </c>
      <c r="AG39" s="20">
        <f t="shared" ref="AG39" si="106">AF39+AG38</f>
        <v>181.86751689784731</v>
      </c>
      <c r="AH39" s="20">
        <f t="shared" ref="AH39" si="107">AG39+AH38</f>
        <v>196.58768920236113</v>
      </c>
      <c r="AI39" s="20">
        <f t="shared" ref="AI39" si="108">AH39+AI38</f>
        <v>212.44425880878342</v>
      </c>
      <c r="AJ39" s="20">
        <f t="shared" ref="AJ39" si="109">AI39+AJ38</f>
        <v>229.52495558882151</v>
      </c>
      <c r="AK39" s="20">
        <f t="shared" ref="AK39" si="110">AJ39+AK38</f>
        <v>247.92428216027855</v>
      </c>
      <c r="AL39" s="20">
        <f t="shared" ref="AL39" si="111">AK39+AL38</f>
        <v>267.74403674305205</v>
      </c>
      <c r="AM39" s="20">
        <f t="shared" ref="AM39" si="112">AL39+AM38</f>
        <v>289.09387637961566</v>
      </c>
      <c r="AN39" s="20">
        <f t="shared" ref="AN39" si="113">AM39+AN38</f>
        <v>312.09192363612203</v>
      </c>
      <c r="AO39" s="20">
        <f>AN39</f>
        <v>312.09192363612203</v>
      </c>
    </row>
    <row r="40" spans="1:41" s="19" customFormat="1" hidden="1" x14ac:dyDescent="0.3">
      <c r="A40" s="25" t="s">
        <v>25</v>
      </c>
      <c r="B40" s="20"/>
      <c r="C40" s="18">
        <f>$B$3+C33+C38</f>
        <v>1064.96</v>
      </c>
      <c r="D40" s="18">
        <f t="shared" ref="D40:N40" si="114">C40+D33+D38</f>
        <v>1134.2549120000001</v>
      </c>
      <c r="E40" s="18">
        <f t="shared" si="114"/>
        <v>1208.8993912064002</v>
      </c>
      <c r="F40" s="18">
        <f t="shared" si="114"/>
        <v>1289.3064242075343</v>
      </c>
      <c r="G40" s="18">
        <f t="shared" si="114"/>
        <v>1375.9208801563559</v>
      </c>
      <c r="H40" s="18">
        <f t="shared" si="114"/>
        <v>1469.2219721044266</v>
      </c>
      <c r="I40" s="18">
        <f t="shared" si="114"/>
        <v>1569.7259083508884</v>
      </c>
      <c r="J40" s="18">
        <f t="shared" si="114"/>
        <v>1677.988748475577</v>
      </c>
      <c r="K40" s="18">
        <f t="shared" si="114"/>
        <v>1794.6094798578915</v>
      </c>
      <c r="L40" s="18">
        <f t="shared" si="114"/>
        <v>1920.2333317029209</v>
      </c>
      <c r="M40" s="18">
        <f t="shared" si="114"/>
        <v>2055.5553449103863</v>
      </c>
      <c r="N40" s="18">
        <f t="shared" si="114"/>
        <v>2201.324217537468</v>
      </c>
      <c r="O40" s="18">
        <f>N40</f>
        <v>2201.324217537468</v>
      </c>
      <c r="P40" s="18">
        <f>N40+P33+P38</f>
        <v>2358.3464471313605</v>
      </c>
      <c r="Q40" s="18">
        <f t="shared" ref="Q40:AA40" si="115">P40+Q33+Q38</f>
        <v>2527.4907928499019</v>
      </c>
      <c r="R40" s="18">
        <f t="shared" si="115"/>
        <v>2709.6930820579146</v>
      </c>
      <c r="S40" s="18">
        <f t="shared" si="115"/>
        <v>2905.9613879927856</v>
      </c>
      <c r="T40" s="18">
        <f t="shared" si="115"/>
        <v>3117.3816071458286</v>
      </c>
      <c r="U40" s="18">
        <f t="shared" si="115"/>
        <v>3345.1234672174864</v>
      </c>
      <c r="V40" s="18">
        <f t="shared" si="115"/>
        <v>3590.4469988866767</v>
      </c>
      <c r="W40" s="18">
        <f t="shared" si="115"/>
        <v>3854.7095072007282</v>
      </c>
      <c r="X40" s="18">
        <f t="shared" si="115"/>
        <v>4139.3730811566247</v>
      </c>
      <c r="Y40" s="18">
        <f t="shared" si="115"/>
        <v>4446.0126830219169</v>
      </c>
      <c r="Z40" s="18">
        <f t="shared" si="115"/>
        <v>4776.3248621512093</v>
      </c>
      <c r="AA40" s="18">
        <f t="shared" si="115"/>
        <v>5132.1371415092826</v>
      </c>
      <c r="AB40" s="18">
        <f>AA40</f>
        <v>5132.1371415092826</v>
      </c>
      <c r="AC40" s="18">
        <f>AA40+AC33+AC38</f>
        <v>5515.4181288337995</v>
      </c>
      <c r="AD40" s="18">
        <f t="shared" ref="AD40:AN40" si="116">AC40+AD33+AD38</f>
        <v>5928.288408379769</v>
      </c>
      <c r="AE40" s="18">
        <f t="shared" si="116"/>
        <v>6373.0322735066875</v>
      </c>
      <c r="AF40" s="18">
        <f t="shared" si="116"/>
        <v>6852.1103650214036</v>
      </c>
      <c r="AG40" s="18">
        <f t="shared" si="116"/>
        <v>7368.1732852010564</v>
      </c>
      <c r="AH40" s="18">
        <f t="shared" si="116"/>
        <v>7924.0762628185776</v>
      </c>
      <c r="AI40" s="18">
        <f t="shared" si="116"/>
        <v>8522.8949503081712</v>
      </c>
      <c r="AJ40" s="18">
        <f t="shared" si="116"/>
        <v>9167.942440471963</v>
      </c>
      <c r="AK40" s="18">
        <f t="shared" si="116"/>
        <v>9862.7875968763983</v>
      </c>
      <c r="AL40" s="18">
        <f t="shared" si="116"/>
        <v>10611.274799355257</v>
      </c>
      <c r="AM40" s="18">
        <f t="shared" si="116"/>
        <v>11417.545213865482</v>
      </c>
      <c r="AN40" s="18">
        <f t="shared" si="116"/>
        <v>12286.059704375897</v>
      </c>
      <c r="AO40" s="18">
        <f>AN40</f>
        <v>12286.059704375897</v>
      </c>
    </row>
    <row r="41" spans="1:41" s="19" customFormat="1" x14ac:dyDescent="0.3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"/>
    </row>
    <row r="42" spans="1:41" x14ac:dyDescent="0.3">
      <c r="A42" s="2" t="s">
        <v>62</v>
      </c>
      <c r="B42" s="2"/>
      <c r="C42" s="16">
        <f>C38*$B$10</f>
        <v>1496.0000000000002</v>
      </c>
      <c r="D42" s="16">
        <f>D38*$B$10</f>
        <v>183.49120000000002</v>
      </c>
      <c r="E42" s="16">
        <f t="shared" ref="E42:N42" si="117">E38*$B$10</f>
        <v>197.65672064000003</v>
      </c>
      <c r="F42" s="16">
        <f t="shared" si="117"/>
        <v>212.91581947340808</v>
      </c>
      <c r="G42" s="16">
        <f t="shared" si="117"/>
        <v>229.35292073675515</v>
      </c>
      <c r="H42" s="16">
        <f t="shared" si="117"/>
        <v>247.0589662176327</v>
      </c>
      <c r="I42" s="16">
        <f t="shared" si="117"/>
        <v>266.13191840963395</v>
      </c>
      <c r="J42" s="16">
        <f t="shared" si="117"/>
        <v>286.67730251085777</v>
      </c>
      <c r="K42" s="16">
        <f t="shared" si="117"/>
        <v>308.80879026469597</v>
      </c>
      <c r="L42" s="16">
        <f t="shared" si="117"/>
        <v>332.64882887313047</v>
      </c>
      <c r="M42" s="16">
        <f t="shared" si="117"/>
        <v>358.3293184621362</v>
      </c>
      <c r="N42" s="16">
        <f t="shared" si="117"/>
        <v>385.99234184741317</v>
      </c>
      <c r="O42" s="16">
        <f>SUM(C42:N42)</f>
        <v>4505.064127435664</v>
      </c>
      <c r="P42" s="16">
        <f t="shared" ref="P42:Q42" si="118">P38*$B$10</f>
        <v>415.79095063803339</v>
      </c>
      <c r="Q42" s="16">
        <f t="shared" si="118"/>
        <v>447.89001202728969</v>
      </c>
      <c r="R42" s="16">
        <f t="shared" ref="R42:AA42" si="119">R38*$B$10</f>
        <v>482.46712095579642</v>
      </c>
      <c r="S42" s="16">
        <f t="shared" si="119"/>
        <v>519.71358269358404</v>
      </c>
      <c r="T42" s="16">
        <f t="shared" si="119"/>
        <v>559.83547127752877</v>
      </c>
      <c r="U42" s="16">
        <f t="shared" si="119"/>
        <v>603.05476966015408</v>
      </c>
      <c r="V42" s="16">
        <f t="shared" si="119"/>
        <v>649.61059787791805</v>
      </c>
      <c r="W42" s="16">
        <f t="shared" si="119"/>
        <v>699.76053603409309</v>
      </c>
      <c r="X42" s="16">
        <f t="shared" si="119"/>
        <v>753.78204941592526</v>
      </c>
      <c r="Y42" s="16">
        <f t="shared" si="119"/>
        <v>811.97402363083461</v>
      </c>
      <c r="Z42" s="16">
        <f t="shared" si="119"/>
        <v>874.65841825513508</v>
      </c>
      <c r="AA42" s="16">
        <f t="shared" si="119"/>
        <v>942.18204814443163</v>
      </c>
      <c r="AB42" s="16">
        <f>SUM(P42:AA42)</f>
        <v>7760.7195806107238</v>
      </c>
      <c r="AC42" s="16">
        <f t="shared" ref="AC42:AN42" si="120">AC38*$B$10</f>
        <v>1014.918502261182</v>
      </c>
      <c r="AD42" s="16">
        <f t="shared" si="120"/>
        <v>1093.2702106357451</v>
      </c>
      <c r="AE42" s="16">
        <f t="shared" si="120"/>
        <v>1177.670670896825</v>
      </c>
      <c r="AF42" s="16">
        <f t="shared" si="120"/>
        <v>1268.5868466900595</v>
      </c>
      <c r="AG42" s="16">
        <f t="shared" si="120"/>
        <v>1366.5217512545321</v>
      </c>
      <c r="AH42" s="16">
        <f t="shared" si="120"/>
        <v>1472.0172304513819</v>
      </c>
      <c r="AI42" s="16">
        <f t="shared" si="120"/>
        <v>1585.6569606422283</v>
      </c>
      <c r="AJ42" s="16">
        <f t="shared" si="120"/>
        <v>1708.0696780038088</v>
      </c>
      <c r="AK42" s="16">
        <f t="shared" si="120"/>
        <v>1839.9326571457027</v>
      </c>
      <c r="AL42" s="16">
        <f t="shared" si="120"/>
        <v>1981.9754582773512</v>
      </c>
      <c r="AM42" s="16">
        <f t="shared" si="120"/>
        <v>2134.9839636563629</v>
      </c>
      <c r="AN42" s="16">
        <f t="shared" si="120"/>
        <v>2299.8047256506343</v>
      </c>
      <c r="AO42" s="16">
        <f>SUM(AC42:AN42)</f>
        <v>18943.408655565814</v>
      </c>
    </row>
    <row r="43" spans="1:41" x14ac:dyDescent="0.3">
      <c r="A43" s="2" t="s">
        <v>23</v>
      </c>
      <c r="B43" s="2"/>
      <c r="C43" s="16">
        <f t="shared" ref="C43:N43" si="121">C38*$B$11</f>
        <v>17952.000000000004</v>
      </c>
      <c r="D43" s="16">
        <f t="shared" si="121"/>
        <v>2201.8944000000006</v>
      </c>
      <c r="E43" s="16">
        <f t="shared" si="121"/>
        <v>2371.8806476800005</v>
      </c>
      <c r="F43" s="16">
        <f t="shared" si="121"/>
        <v>2554.9898336808969</v>
      </c>
      <c r="G43" s="16">
        <f t="shared" si="121"/>
        <v>2752.2350488410616</v>
      </c>
      <c r="H43" s="16">
        <f t="shared" si="121"/>
        <v>2964.7075946115924</v>
      </c>
      <c r="I43" s="16">
        <f t="shared" si="121"/>
        <v>3193.5830209156074</v>
      </c>
      <c r="J43" s="16">
        <f t="shared" si="121"/>
        <v>3440.1276301302933</v>
      </c>
      <c r="K43" s="16">
        <f t="shared" si="121"/>
        <v>3705.7054831763517</v>
      </c>
      <c r="L43" s="16">
        <f t="shared" si="121"/>
        <v>3991.7859464775661</v>
      </c>
      <c r="M43" s="16">
        <f t="shared" si="121"/>
        <v>4299.9518215456346</v>
      </c>
      <c r="N43" s="16">
        <f t="shared" si="121"/>
        <v>4631.9081021689581</v>
      </c>
      <c r="O43" s="16">
        <f>SUM(C43:N43)</f>
        <v>54060.769529227968</v>
      </c>
      <c r="P43" s="16">
        <f t="shared" ref="P43:AA43" si="122">P38*$B$11</f>
        <v>4989.491407656401</v>
      </c>
      <c r="Q43" s="16">
        <f t="shared" si="122"/>
        <v>5374.6801443274762</v>
      </c>
      <c r="R43" s="16">
        <f t="shared" si="122"/>
        <v>5789.605451469557</v>
      </c>
      <c r="S43" s="16">
        <f t="shared" si="122"/>
        <v>6236.5629923230081</v>
      </c>
      <c r="T43" s="16">
        <f t="shared" si="122"/>
        <v>6718.0256553303443</v>
      </c>
      <c r="U43" s="16">
        <f t="shared" si="122"/>
        <v>7236.6572359218499</v>
      </c>
      <c r="V43" s="16">
        <f t="shared" si="122"/>
        <v>7795.3271745350166</v>
      </c>
      <c r="W43" s="16">
        <f t="shared" si="122"/>
        <v>8397.1264324091171</v>
      </c>
      <c r="X43" s="16">
        <f t="shared" si="122"/>
        <v>9045.3845929911022</v>
      </c>
      <c r="Y43" s="16">
        <f t="shared" si="122"/>
        <v>9743.6882835700144</v>
      </c>
      <c r="Z43" s="16">
        <f t="shared" si="122"/>
        <v>10495.901019061621</v>
      </c>
      <c r="AA43" s="16">
        <f t="shared" si="122"/>
        <v>11306.184577733178</v>
      </c>
      <c r="AB43" s="16">
        <f>SUM(P43:AA43)</f>
        <v>93128.63496732869</v>
      </c>
      <c r="AC43" s="16">
        <f t="shared" ref="AC43:AN43" si="123">AC38*$B$11</f>
        <v>12179.022027134182</v>
      </c>
      <c r="AD43" s="16">
        <f t="shared" si="123"/>
        <v>13119.242527628941</v>
      </c>
      <c r="AE43" s="16">
        <f t="shared" si="123"/>
        <v>14132.048050761898</v>
      </c>
      <c r="AF43" s="16">
        <f t="shared" si="123"/>
        <v>15223.042160280715</v>
      </c>
      <c r="AG43" s="16">
        <f t="shared" si="123"/>
        <v>16398.261015054384</v>
      </c>
      <c r="AH43" s="16">
        <f t="shared" si="123"/>
        <v>17664.20676541658</v>
      </c>
      <c r="AI43" s="16">
        <f t="shared" si="123"/>
        <v>19027.883527706741</v>
      </c>
      <c r="AJ43" s="16">
        <f t="shared" si="123"/>
        <v>20496.836136045706</v>
      </c>
      <c r="AK43" s="16">
        <f t="shared" si="123"/>
        <v>22079.191885748434</v>
      </c>
      <c r="AL43" s="16">
        <f t="shared" si="123"/>
        <v>23783.705499328215</v>
      </c>
      <c r="AM43" s="16">
        <f t="shared" si="123"/>
        <v>25619.807563876355</v>
      </c>
      <c r="AN43" s="16">
        <f t="shared" si="123"/>
        <v>27597.656707807611</v>
      </c>
      <c r="AO43" s="16">
        <f>SUM(AC43:AN43)</f>
        <v>227320.90386678977</v>
      </c>
    </row>
    <row r="44" spans="1:41" x14ac:dyDescent="0.3">
      <c r="A44" s="2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3">
      <c r="A45" s="2" t="s">
        <v>61</v>
      </c>
      <c r="B45" s="2"/>
      <c r="C45" s="2">
        <f t="shared" ref="C45:N45" si="124">(C38*$B$14)+(C38*$B$18)+(C38*$B$22)+(C38*($B$10*$B$15))+(C38*($B$10*$B$19))+(C38*($B$10*$B$23))</f>
        <v>448.80000000000007</v>
      </c>
      <c r="D45" s="2">
        <f t="shared" si="124"/>
        <v>55.047360000000012</v>
      </c>
      <c r="E45" s="2">
        <f t="shared" si="124"/>
        <v>59.297016192000015</v>
      </c>
      <c r="F45" s="2">
        <f t="shared" si="124"/>
        <v>63.874745842022421</v>
      </c>
      <c r="G45" s="2">
        <f t="shared" si="124"/>
        <v>68.805876221026551</v>
      </c>
      <c r="H45" s="2">
        <f t="shared" si="124"/>
        <v>74.117689865289805</v>
      </c>
      <c r="I45" s="2">
        <f t="shared" si="124"/>
        <v>79.839575522890186</v>
      </c>
      <c r="J45" s="2">
        <f t="shared" si="124"/>
        <v>86.003190753257329</v>
      </c>
      <c r="K45" s="2">
        <f t="shared" si="124"/>
        <v>92.642637079408786</v>
      </c>
      <c r="L45" s="2">
        <f t="shared" si="124"/>
        <v>99.794648661939149</v>
      </c>
      <c r="M45" s="2">
        <f t="shared" si="124"/>
        <v>107.49879553864086</v>
      </c>
      <c r="N45" s="2">
        <f t="shared" si="124"/>
        <v>115.79770255422396</v>
      </c>
      <c r="O45" s="16">
        <f>SUM(C45:N45)</f>
        <v>1351.5192382306991</v>
      </c>
      <c r="P45" s="2">
        <f t="shared" ref="P45:AA45" si="125">(P38*$B$14)+(P38*$B$18)+(P38*$B$22)+(P38*($B$10*$B$15))+(P38*($B$10*$B$19))+(P38*($B$10*$B$23))</f>
        <v>124.73728519141002</v>
      </c>
      <c r="Q45" s="2">
        <f t="shared" si="125"/>
        <v>134.36700360818691</v>
      </c>
      <c r="R45" s="2">
        <f t="shared" si="125"/>
        <v>144.74013628673893</v>
      </c>
      <c r="S45" s="2">
        <f t="shared" si="125"/>
        <v>155.91407480807521</v>
      </c>
      <c r="T45" s="2">
        <f t="shared" si="125"/>
        <v>167.95064138325861</v>
      </c>
      <c r="U45" s="2">
        <f t="shared" si="125"/>
        <v>180.91643089804623</v>
      </c>
      <c r="V45" s="2">
        <f t="shared" si="125"/>
        <v>194.8831793633754</v>
      </c>
      <c r="W45" s="2">
        <f t="shared" si="125"/>
        <v>209.92816081022795</v>
      </c>
      <c r="X45" s="2">
        <f t="shared" si="125"/>
        <v>226.13461482477757</v>
      </c>
      <c r="Y45" s="2">
        <f t="shared" si="125"/>
        <v>243.59220708925037</v>
      </c>
      <c r="Z45" s="2">
        <f t="shared" si="125"/>
        <v>262.39752547654052</v>
      </c>
      <c r="AA45" s="2">
        <f t="shared" si="125"/>
        <v>282.65461444332948</v>
      </c>
      <c r="AB45" s="16">
        <f>SUM(P45:AA45)</f>
        <v>2328.2158741832172</v>
      </c>
      <c r="AC45" s="2">
        <f t="shared" ref="AC45:AN45" si="126">(AC38*$B$14)+(AC38*$B$18)+(AC38*$B$22)+(AC38*($B$10*$B$15))+(AC38*($B$10*$B$19))+(AC38*($B$10*$B$23))</f>
        <v>304.47555067835458</v>
      </c>
      <c r="AD45" s="2">
        <f t="shared" si="126"/>
        <v>327.98106319072355</v>
      </c>
      <c r="AE45" s="2">
        <f t="shared" si="126"/>
        <v>353.30120126904745</v>
      </c>
      <c r="AF45" s="2">
        <f t="shared" si="126"/>
        <v>380.57605400701789</v>
      </c>
      <c r="AG45" s="2">
        <f t="shared" si="126"/>
        <v>409.95652537635959</v>
      </c>
      <c r="AH45" s="2">
        <f t="shared" si="126"/>
        <v>441.60516913541454</v>
      </c>
      <c r="AI45" s="2">
        <f t="shared" si="126"/>
        <v>475.6970881926685</v>
      </c>
      <c r="AJ45" s="2">
        <f t="shared" si="126"/>
        <v>512.42090340114271</v>
      </c>
      <c r="AK45" s="2">
        <f t="shared" si="126"/>
        <v>551.97979714371081</v>
      </c>
      <c r="AL45" s="2">
        <f t="shared" si="126"/>
        <v>594.59263748320541</v>
      </c>
      <c r="AM45" s="2">
        <f t="shared" si="126"/>
        <v>640.49518909690892</v>
      </c>
      <c r="AN45" s="2">
        <f t="shared" si="126"/>
        <v>689.94141769519024</v>
      </c>
      <c r="AO45" s="16">
        <f>SUM(AC45:AN45)</f>
        <v>5683.0225966697444</v>
      </c>
    </row>
    <row r="46" spans="1:41" x14ac:dyDescent="0.3">
      <c r="A46" s="2" t="s">
        <v>5</v>
      </c>
      <c r="B46" s="1"/>
      <c r="C46" s="16">
        <f t="shared" ref="C46:AO46" si="127">C45/C38</f>
        <v>30</v>
      </c>
      <c r="D46" s="16">
        <f t="shared" si="127"/>
        <v>30</v>
      </c>
      <c r="E46" s="16">
        <f t="shared" si="127"/>
        <v>30.000000000000004</v>
      </c>
      <c r="F46" s="16">
        <f t="shared" si="127"/>
        <v>30</v>
      </c>
      <c r="G46" s="16">
        <f t="shared" si="127"/>
        <v>30.000000000000004</v>
      </c>
      <c r="H46" s="16">
        <f t="shared" si="127"/>
        <v>29.999999999999996</v>
      </c>
      <c r="I46" s="16">
        <f t="shared" si="127"/>
        <v>29.999999999999996</v>
      </c>
      <c r="J46" s="16">
        <f t="shared" si="127"/>
        <v>30</v>
      </c>
      <c r="K46" s="16">
        <f t="shared" si="127"/>
        <v>30</v>
      </c>
      <c r="L46" s="16">
        <f t="shared" si="127"/>
        <v>30</v>
      </c>
      <c r="M46" s="16">
        <f t="shared" si="127"/>
        <v>30</v>
      </c>
      <c r="N46" s="16">
        <f t="shared" si="127"/>
        <v>30</v>
      </c>
      <c r="O46" s="16">
        <f t="shared" si="127"/>
        <v>30</v>
      </c>
      <c r="P46" s="16">
        <f t="shared" si="127"/>
        <v>30</v>
      </c>
      <c r="Q46" s="16">
        <f t="shared" si="127"/>
        <v>30</v>
      </c>
      <c r="R46" s="16">
        <f t="shared" si="127"/>
        <v>30</v>
      </c>
      <c r="S46" s="16">
        <f t="shared" si="127"/>
        <v>30.000000000000004</v>
      </c>
      <c r="T46" s="16">
        <f t="shared" si="127"/>
        <v>30</v>
      </c>
      <c r="U46" s="16">
        <f t="shared" si="127"/>
        <v>30</v>
      </c>
      <c r="V46" s="16">
        <f t="shared" si="127"/>
        <v>30</v>
      </c>
      <c r="W46" s="16">
        <f t="shared" si="127"/>
        <v>30</v>
      </c>
      <c r="X46" s="16">
        <f t="shared" si="127"/>
        <v>30</v>
      </c>
      <c r="Y46" s="16">
        <f t="shared" si="127"/>
        <v>30</v>
      </c>
      <c r="Z46" s="16">
        <f t="shared" si="127"/>
        <v>30</v>
      </c>
      <c r="AA46" s="16">
        <f t="shared" si="127"/>
        <v>30</v>
      </c>
      <c r="AB46" s="16">
        <f t="shared" si="127"/>
        <v>30</v>
      </c>
      <c r="AC46" s="16">
        <f t="shared" si="127"/>
        <v>30</v>
      </c>
      <c r="AD46" s="16">
        <f t="shared" si="127"/>
        <v>30</v>
      </c>
      <c r="AE46" s="16">
        <f t="shared" si="127"/>
        <v>30</v>
      </c>
      <c r="AF46" s="16">
        <f t="shared" si="127"/>
        <v>30</v>
      </c>
      <c r="AG46" s="16">
        <f t="shared" si="127"/>
        <v>30</v>
      </c>
      <c r="AH46" s="16">
        <f t="shared" si="127"/>
        <v>30</v>
      </c>
      <c r="AI46" s="16">
        <f t="shared" si="127"/>
        <v>30</v>
      </c>
      <c r="AJ46" s="16">
        <f t="shared" si="127"/>
        <v>30.000000000000004</v>
      </c>
      <c r="AK46" s="16">
        <f t="shared" si="127"/>
        <v>30</v>
      </c>
      <c r="AL46" s="16">
        <f t="shared" si="127"/>
        <v>30</v>
      </c>
      <c r="AM46" s="16">
        <f t="shared" si="127"/>
        <v>30</v>
      </c>
      <c r="AN46" s="16">
        <f t="shared" si="127"/>
        <v>29.999999999999996</v>
      </c>
      <c r="AO46" s="16">
        <f t="shared" si="127"/>
        <v>30.000000000000004</v>
      </c>
    </row>
    <row r="48" spans="1:41" x14ac:dyDescent="0.3">
      <c r="AO48" s="34"/>
    </row>
    <row r="49" spans="41:41" x14ac:dyDescent="0.3">
      <c r="AO49" s="34"/>
    </row>
  </sheetData>
  <pageMargins left="0.7" right="0.7" top="0.75" bottom="0.75" header="0.3" footer="0.3"/>
  <pageSetup orientation="portrait" r:id="rId1"/>
  <ignoredErrors>
    <ignoredError sqref="O40 AB40 O43 AB43 O45 AB45 AB36:AB38 O36:O38 AB42 O4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Step</vt:lpstr>
      <vt:lpstr>Multi-Step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 Longanecker</dc:creator>
  <cp:lastModifiedBy>Mica Longanecker</cp:lastModifiedBy>
  <dcterms:created xsi:type="dcterms:W3CDTF">2018-03-09T23:23:15Z</dcterms:created>
  <dcterms:modified xsi:type="dcterms:W3CDTF">2018-03-14T13:04:12Z</dcterms:modified>
</cp:coreProperties>
</file>